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a\Desktop\ROZPOČTY\DPS Skalice\"/>
    </mc:Choice>
  </mc:AlternateContent>
  <xr:revisionPtr revIDLastSave="0" documentId="8_{4299AC20-0BC4-4FB2-A351-04FE384C75B7}" xr6:coauthVersionLast="40" xr6:coauthVersionMax="40" xr10:uidLastSave="{00000000-0000-0000-0000-000000000000}"/>
  <bookViews>
    <workbookView xWindow="-120" yWindow="-120" windowWidth="29040" windowHeight="17640" xr2:uid="{CC19611D-5004-4E20-90A1-F83268B0749B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Položky!$A$1:$G$130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9" i="3"/>
  <c r="BD129" i="3"/>
  <c r="BC129" i="3"/>
  <c r="BB129" i="3"/>
  <c r="BA129" i="3"/>
  <c r="G129" i="3"/>
  <c r="BE128" i="3"/>
  <c r="BD128" i="3"/>
  <c r="BC128" i="3"/>
  <c r="BB128" i="3"/>
  <c r="BA128" i="3"/>
  <c r="G128" i="3"/>
  <c r="BE127" i="3"/>
  <c r="BD127" i="3"/>
  <c r="BC127" i="3"/>
  <c r="BB127" i="3"/>
  <c r="BA127" i="3"/>
  <c r="G127" i="3"/>
  <c r="BE126" i="3"/>
  <c r="BD126" i="3"/>
  <c r="BC126" i="3"/>
  <c r="BB126" i="3"/>
  <c r="BA126" i="3"/>
  <c r="G126" i="3"/>
  <c r="BE125" i="3"/>
  <c r="BD125" i="3"/>
  <c r="BC125" i="3"/>
  <c r="BB125" i="3"/>
  <c r="BA125" i="3"/>
  <c r="G125" i="3"/>
  <c r="BE124" i="3"/>
  <c r="BD124" i="3"/>
  <c r="BC124" i="3"/>
  <c r="BB124" i="3"/>
  <c r="BA124" i="3"/>
  <c r="G124" i="3"/>
  <c r="BE123" i="3"/>
  <c r="BD123" i="3"/>
  <c r="BC123" i="3"/>
  <c r="BB123" i="3"/>
  <c r="BA123" i="3"/>
  <c r="G123" i="3"/>
  <c r="BE121" i="3"/>
  <c r="BE130" i="3" s="1"/>
  <c r="I19" i="2" s="1"/>
  <c r="BD121" i="3"/>
  <c r="BC121" i="3"/>
  <c r="BC130" i="3" s="1"/>
  <c r="G19" i="2" s="1"/>
  <c r="BB121" i="3"/>
  <c r="BA121" i="3"/>
  <c r="BA130" i="3" s="1"/>
  <c r="E19" i="2" s="1"/>
  <c r="G121" i="3"/>
  <c r="B19" i="2"/>
  <c r="A19" i="2"/>
  <c r="BD130" i="3"/>
  <c r="H19" i="2" s="1"/>
  <c r="BB130" i="3"/>
  <c r="F19" i="2" s="1"/>
  <c r="G130" i="3"/>
  <c r="C130" i="3"/>
  <c r="BE117" i="3"/>
  <c r="BD117" i="3"/>
  <c r="BC117" i="3"/>
  <c r="BB117" i="3"/>
  <c r="BA117" i="3"/>
  <c r="G117" i="3"/>
  <c r="BE116" i="3"/>
  <c r="BD116" i="3"/>
  <c r="BC116" i="3"/>
  <c r="BA116" i="3"/>
  <c r="G116" i="3"/>
  <c r="BB116" i="3" s="1"/>
  <c r="BE115" i="3"/>
  <c r="BD115" i="3"/>
  <c r="BC115" i="3"/>
  <c r="BB115" i="3"/>
  <c r="BA115" i="3"/>
  <c r="G115" i="3"/>
  <c r="BE114" i="3"/>
  <c r="BE119" i="3" s="1"/>
  <c r="I18" i="2" s="1"/>
  <c r="BD114" i="3"/>
  <c r="BC114" i="3"/>
  <c r="BC119" i="3" s="1"/>
  <c r="G18" i="2" s="1"/>
  <c r="BA114" i="3"/>
  <c r="BA119" i="3" s="1"/>
  <c r="E18" i="2" s="1"/>
  <c r="G114" i="3"/>
  <c r="BB114" i="3" s="1"/>
  <c r="BB119" i="3" s="1"/>
  <c r="F18" i="2" s="1"/>
  <c r="B18" i="2"/>
  <c r="A18" i="2"/>
  <c r="BD119" i="3"/>
  <c r="H18" i="2" s="1"/>
  <c r="G119" i="3"/>
  <c r="C119" i="3"/>
  <c r="BE111" i="3"/>
  <c r="BE112" i="3" s="1"/>
  <c r="I17" i="2" s="1"/>
  <c r="BD111" i="3"/>
  <c r="BC111" i="3"/>
  <c r="BC112" i="3" s="1"/>
  <c r="G17" i="2" s="1"/>
  <c r="BA111" i="3"/>
  <c r="BA112" i="3" s="1"/>
  <c r="E17" i="2" s="1"/>
  <c r="G111" i="3"/>
  <c r="BB111" i="3" s="1"/>
  <c r="BB112" i="3" s="1"/>
  <c r="F17" i="2" s="1"/>
  <c r="B17" i="2"/>
  <c r="A17" i="2"/>
  <c r="BD112" i="3"/>
  <c r="H17" i="2" s="1"/>
  <c r="G112" i="3"/>
  <c r="C112" i="3"/>
  <c r="BE108" i="3"/>
  <c r="BD108" i="3"/>
  <c r="BC108" i="3"/>
  <c r="BB108" i="3"/>
  <c r="BA108" i="3"/>
  <c r="G108" i="3"/>
  <c r="BE105" i="3"/>
  <c r="BD105" i="3"/>
  <c r="BC105" i="3"/>
  <c r="BB105" i="3"/>
  <c r="BA105" i="3"/>
  <c r="G105" i="3"/>
  <c r="BE101" i="3"/>
  <c r="BD101" i="3"/>
  <c r="BC101" i="3"/>
  <c r="BB101" i="3"/>
  <c r="BB109" i="3" s="1"/>
  <c r="F16" i="2" s="1"/>
  <c r="BA101" i="3"/>
  <c r="G101" i="3"/>
  <c r="BE99" i="3"/>
  <c r="BE109" i="3" s="1"/>
  <c r="I16" i="2" s="1"/>
  <c r="BD99" i="3"/>
  <c r="BC99" i="3"/>
  <c r="BC109" i="3" s="1"/>
  <c r="G16" i="2" s="1"/>
  <c r="BB99" i="3"/>
  <c r="BA99" i="3"/>
  <c r="BA109" i="3" s="1"/>
  <c r="E16" i="2" s="1"/>
  <c r="G99" i="3"/>
  <c r="B16" i="2"/>
  <c r="A16" i="2"/>
  <c r="BD109" i="3"/>
  <c r="H16" i="2" s="1"/>
  <c r="G109" i="3"/>
  <c r="C109" i="3"/>
  <c r="BE96" i="3"/>
  <c r="BD96" i="3"/>
  <c r="BC96" i="3"/>
  <c r="BA96" i="3"/>
  <c r="G96" i="3"/>
  <c r="BB96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89" i="3"/>
  <c r="BD89" i="3"/>
  <c r="BC89" i="3"/>
  <c r="BA89" i="3"/>
  <c r="G89" i="3"/>
  <c r="BB89" i="3" s="1"/>
  <c r="BE83" i="3"/>
  <c r="BD83" i="3"/>
  <c r="BC83" i="3"/>
  <c r="BA83" i="3"/>
  <c r="G83" i="3"/>
  <c r="BB83" i="3" s="1"/>
  <c r="BE81" i="3"/>
  <c r="BD81" i="3"/>
  <c r="BC81" i="3"/>
  <c r="BA81" i="3"/>
  <c r="G81" i="3"/>
  <c r="BB81" i="3" s="1"/>
  <c r="BE78" i="3"/>
  <c r="BD78" i="3"/>
  <c r="BC78" i="3"/>
  <c r="BA78" i="3"/>
  <c r="G78" i="3"/>
  <c r="BB78" i="3" s="1"/>
  <c r="BE73" i="3"/>
  <c r="BD73" i="3"/>
  <c r="BC73" i="3"/>
  <c r="BA73" i="3"/>
  <c r="G73" i="3"/>
  <c r="BB73" i="3" s="1"/>
  <c r="BE70" i="3"/>
  <c r="BD70" i="3"/>
  <c r="BD97" i="3" s="1"/>
  <c r="H15" i="2" s="1"/>
  <c r="BC70" i="3"/>
  <c r="BA70" i="3"/>
  <c r="G70" i="3"/>
  <c r="BB70" i="3" s="1"/>
  <c r="BE66" i="3"/>
  <c r="BE97" i="3" s="1"/>
  <c r="I15" i="2" s="1"/>
  <c r="BD66" i="3"/>
  <c r="BC66" i="3"/>
  <c r="BC97" i="3" s="1"/>
  <c r="G15" i="2" s="1"/>
  <c r="BA66" i="3"/>
  <c r="BA97" i="3" s="1"/>
  <c r="E15" i="2" s="1"/>
  <c r="G66" i="3"/>
  <c r="BB66" i="3" s="1"/>
  <c r="B15" i="2"/>
  <c r="A15" i="2"/>
  <c r="G97" i="3"/>
  <c r="C97" i="3"/>
  <c r="BE63" i="3"/>
  <c r="BD63" i="3"/>
  <c r="BC63" i="3"/>
  <c r="BA63" i="3"/>
  <c r="G63" i="3"/>
  <c r="BB63" i="3" s="1"/>
  <c r="BE60" i="3"/>
  <c r="BD60" i="3"/>
  <c r="BC60" i="3"/>
  <c r="BA60" i="3"/>
  <c r="G60" i="3"/>
  <c r="BB60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5" i="3"/>
  <c r="BD55" i="3"/>
  <c r="BC55" i="3"/>
  <c r="BA55" i="3"/>
  <c r="G55" i="3"/>
  <c r="BB55" i="3" s="1"/>
  <c r="BE53" i="3"/>
  <c r="BD53" i="3"/>
  <c r="BC53" i="3"/>
  <c r="BA53" i="3"/>
  <c r="G53" i="3"/>
  <c r="BB53" i="3" s="1"/>
  <c r="BE50" i="3"/>
  <c r="BD50" i="3"/>
  <c r="BC50" i="3"/>
  <c r="BA50" i="3"/>
  <c r="G50" i="3"/>
  <c r="BB50" i="3" s="1"/>
  <c r="BE48" i="3"/>
  <c r="BE64" i="3" s="1"/>
  <c r="I14" i="2" s="1"/>
  <c r="BD48" i="3"/>
  <c r="BC48" i="3"/>
  <c r="BC64" i="3" s="1"/>
  <c r="G14" i="2" s="1"/>
  <c r="BA48" i="3"/>
  <c r="G48" i="3"/>
  <c r="BB48" i="3" s="1"/>
  <c r="B14" i="2"/>
  <c r="A14" i="2"/>
  <c r="BD64" i="3"/>
  <c r="H14" i="2" s="1"/>
  <c r="BA64" i="3"/>
  <c r="E14" i="2" s="1"/>
  <c r="C64" i="3"/>
  <c r="BE45" i="3"/>
  <c r="BD45" i="3"/>
  <c r="BC45" i="3"/>
  <c r="BB45" i="3"/>
  <c r="BA45" i="3"/>
  <c r="G45" i="3"/>
  <c r="BE43" i="3"/>
  <c r="BD43" i="3"/>
  <c r="BC43" i="3"/>
  <c r="BB43" i="3"/>
  <c r="BB46" i="3" s="1"/>
  <c r="F13" i="2" s="1"/>
  <c r="BA43" i="3"/>
  <c r="G43" i="3"/>
  <c r="BE40" i="3"/>
  <c r="BE46" i="3" s="1"/>
  <c r="I13" i="2" s="1"/>
  <c r="BD40" i="3"/>
  <c r="BC40" i="3"/>
  <c r="BC46" i="3" s="1"/>
  <c r="G13" i="2" s="1"/>
  <c r="BB40" i="3"/>
  <c r="BA40" i="3"/>
  <c r="BA46" i="3" s="1"/>
  <c r="E13" i="2" s="1"/>
  <c r="G40" i="3"/>
  <c r="B13" i="2"/>
  <c r="A13" i="2"/>
  <c r="BD46" i="3"/>
  <c r="H13" i="2" s="1"/>
  <c r="G46" i="3"/>
  <c r="C46" i="3"/>
  <c r="BE37" i="3"/>
  <c r="BD37" i="3"/>
  <c r="BD38" i="3" s="1"/>
  <c r="H12" i="2" s="1"/>
  <c r="BC37" i="3"/>
  <c r="BC38" i="3" s="1"/>
  <c r="G12" i="2" s="1"/>
  <c r="BB37" i="3"/>
  <c r="BA37" i="3"/>
  <c r="BA38" i="3" s="1"/>
  <c r="E12" i="2" s="1"/>
  <c r="G37" i="3"/>
  <c r="B12" i="2"/>
  <c r="A12" i="2"/>
  <c r="BE38" i="3"/>
  <c r="I12" i="2" s="1"/>
  <c r="BB38" i="3"/>
  <c r="F12" i="2" s="1"/>
  <c r="G38" i="3"/>
  <c r="C38" i="3"/>
  <c r="BE32" i="3"/>
  <c r="BD32" i="3"/>
  <c r="BC32" i="3"/>
  <c r="BB32" i="3"/>
  <c r="G32" i="3"/>
  <c r="BA32" i="3" s="1"/>
  <c r="BE28" i="3"/>
  <c r="BD28" i="3"/>
  <c r="BC28" i="3"/>
  <c r="BB28" i="3"/>
  <c r="G28" i="3"/>
  <c r="BA28" i="3" s="1"/>
  <c r="BE24" i="3"/>
  <c r="BE35" i="3" s="1"/>
  <c r="I11" i="2" s="1"/>
  <c r="BD24" i="3"/>
  <c r="BC24" i="3"/>
  <c r="BC35" i="3" s="1"/>
  <c r="G11" i="2" s="1"/>
  <c r="BB24" i="3"/>
  <c r="G24" i="3"/>
  <c r="BA24" i="3" s="1"/>
  <c r="BA35" i="3" s="1"/>
  <c r="E11" i="2" s="1"/>
  <c r="B11" i="2"/>
  <c r="A11" i="2"/>
  <c r="BD35" i="3"/>
  <c r="H11" i="2" s="1"/>
  <c r="BB35" i="3"/>
  <c r="F11" i="2" s="1"/>
  <c r="C35" i="3"/>
  <c r="BE21" i="3"/>
  <c r="BE22" i="3" s="1"/>
  <c r="I10" i="2" s="1"/>
  <c r="BD21" i="3"/>
  <c r="BC21" i="3"/>
  <c r="BB21" i="3"/>
  <c r="BB22" i="3" s="1"/>
  <c r="F10" i="2" s="1"/>
  <c r="BA21" i="3"/>
  <c r="BA22" i="3" s="1"/>
  <c r="E10" i="2" s="1"/>
  <c r="G21" i="3"/>
  <c r="B10" i="2"/>
  <c r="A10" i="2"/>
  <c r="BD22" i="3"/>
  <c r="H10" i="2" s="1"/>
  <c r="BC22" i="3"/>
  <c r="G10" i="2" s="1"/>
  <c r="G22" i="3"/>
  <c r="C22" i="3"/>
  <c r="BE17" i="3"/>
  <c r="BD17" i="3"/>
  <c r="BC17" i="3"/>
  <c r="BB17" i="3"/>
  <c r="BA17" i="3"/>
  <c r="G17" i="3"/>
  <c r="BE16" i="3"/>
  <c r="BD16" i="3"/>
  <c r="BD19" i="3" s="1"/>
  <c r="H9" i="2" s="1"/>
  <c r="BC16" i="3"/>
  <c r="BC19" i="3" s="1"/>
  <c r="G9" i="2" s="1"/>
  <c r="BB16" i="3"/>
  <c r="BA16" i="3"/>
  <c r="BA19" i="3" s="1"/>
  <c r="E9" i="2" s="1"/>
  <c r="G16" i="3"/>
  <c r="B9" i="2"/>
  <c r="A9" i="2"/>
  <c r="BE19" i="3"/>
  <c r="I9" i="2" s="1"/>
  <c r="BB19" i="3"/>
  <c r="F9" i="2" s="1"/>
  <c r="G19" i="3"/>
  <c r="C19" i="3"/>
  <c r="BE13" i="3"/>
  <c r="BD13" i="3"/>
  <c r="BC13" i="3"/>
  <c r="BB13" i="3"/>
  <c r="G13" i="3"/>
  <c r="BA13" i="3" s="1"/>
  <c r="BE12" i="3"/>
  <c r="BE14" i="3" s="1"/>
  <c r="I8" i="2" s="1"/>
  <c r="BD12" i="3"/>
  <c r="BC12" i="3"/>
  <c r="BB12" i="3"/>
  <c r="G12" i="3"/>
  <c r="BA12" i="3" s="1"/>
  <c r="B8" i="2"/>
  <c r="A8" i="2"/>
  <c r="BD14" i="3"/>
  <c r="H8" i="2" s="1"/>
  <c r="BC14" i="3"/>
  <c r="G8" i="2" s="1"/>
  <c r="BB14" i="3"/>
  <c r="F8" i="2" s="1"/>
  <c r="C14" i="3"/>
  <c r="BE9" i="3"/>
  <c r="BD9" i="3"/>
  <c r="BC9" i="3"/>
  <c r="BB9" i="3"/>
  <c r="BA9" i="3"/>
  <c r="G9" i="3"/>
  <c r="BE8" i="3"/>
  <c r="BD8" i="3"/>
  <c r="BC8" i="3"/>
  <c r="BB8" i="3"/>
  <c r="BB10" i="3" s="1"/>
  <c r="F7" i="2" s="1"/>
  <c r="BA8" i="3"/>
  <c r="BA10" i="3" s="1"/>
  <c r="E7" i="2" s="1"/>
  <c r="G8" i="3"/>
  <c r="B7" i="2"/>
  <c r="A7" i="2"/>
  <c r="BE10" i="3"/>
  <c r="I7" i="2" s="1"/>
  <c r="BD10" i="3"/>
  <c r="H7" i="2" s="1"/>
  <c r="BC10" i="3"/>
  <c r="G7" i="2" s="1"/>
  <c r="G10" i="3"/>
  <c r="C1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B97" i="3" l="1"/>
  <c r="F15" i="2" s="1"/>
  <c r="G20" i="2"/>
  <c r="C18" i="1" s="1"/>
  <c r="H20" i="2"/>
  <c r="C17" i="1" s="1"/>
  <c r="I20" i="2"/>
  <c r="C21" i="1" s="1"/>
  <c r="BA14" i="3"/>
  <c r="E8" i="2" s="1"/>
  <c r="E20" i="2" s="1"/>
  <c r="BB64" i="3"/>
  <c r="F14" i="2" s="1"/>
  <c r="F20" i="2"/>
  <c r="C16" i="1" s="1"/>
  <c r="G14" i="3"/>
  <c r="G35" i="3"/>
  <c r="G64" i="3"/>
  <c r="G32" i="2" l="1"/>
  <c r="I32" i="2" s="1"/>
  <c r="G29" i="2"/>
  <c r="I29" i="2" s="1"/>
  <c r="G19" i="1" s="1"/>
  <c r="G26" i="2"/>
  <c r="I26" i="2" s="1"/>
  <c r="G16" i="1" s="1"/>
  <c r="C15" i="1"/>
  <c r="C19" i="1" s="1"/>
  <c r="C22" i="1" s="1"/>
  <c r="G31" i="2"/>
  <c r="I31" i="2" s="1"/>
  <c r="G21" i="1" s="1"/>
  <c r="G28" i="2"/>
  <c r="I28" i="2" s="1"/>
  <c r="G18" i="1" s="1"/>
  <c r="G25" i="2"/>
  <c r="I25" i="2" s="1"/>
  <c r="G30" i="2"/>
  <c r="I30" i="2" s="1"/>
  <c r="G20" i="1" s="1"/>
  <c r="G27" i="2"/>
  <c r="I27" i="2" s="1"/>
  <c r="G17" i="1" s="1"/>
  <c r="H33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<sst xmlns="http://schemas.openxmlformats.org/spreadsheetml/2006/main" count="405" uniqueCount="257">
  <si>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</si>
  <si>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</si>
  <si>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</si>
  <si>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</si>
  <si>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</si>
  <si>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</si>
  <si>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</si>
  <si>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</si>
  <si>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</si>
  <si>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</si>
  <si>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</si>
  <si>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</si>
  <si>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</si>
  <si>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</si>
  <si>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</si>
  <si>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</si>
  <si>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</si>
  <si>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</si>
  <si>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</si>
  <si>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</si>
  <si>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</si>
  <si>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</si>
  <si>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</si>
  <si>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</si>
  <si>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</si>
  <si>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</si>
  <si>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</si>
  <si>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</si>
  <si>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</si>
  <si>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</si>
  <si>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</si>
  <si>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</si>
  <si>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</si>
  <si>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</si>
  <si>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</si>
  <si>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</si>
  <si>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</si>
  <si>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</si>
  <si>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</si>
  <si>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</si>
  <si>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</si>
  <si>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</si>
  <si>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</si>
  <si>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</si>
  <si>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</si>
  <si>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</si>
  <si>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</si>
  <si>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</si>
  <si>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</si>
  <si>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</si>
  <si>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</si>
  <si>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</si>
  <si>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</si>
  <si>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</si>
  <si>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</si>
  <si>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</si>
  <si>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</si>
  <si>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</si>
  <si>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</si>
  <si>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</si>
  <si>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</si>
  <si>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</si>
  <si>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</si>
  <si>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</si>
  <si>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</si>
  <si>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</si>
  <si>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</si>
  <si>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</si>
  <si>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</si>
  <si>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</si>
  <si>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</si>
  <si>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</si>
  <si>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</si>
  <si>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</si>
  <si>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</si>
  <si>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</si>
  <si>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2019/04</t>
  </si>
  <si>
    <t>DPS Skalice</t>
  </si>
  <si>
    <t>01</t>
  </si>
  <si>
    <t>Oprava podlah</t>
  </si>
  <si>
    <t>Oprava podlah v zámeckém pavilonu</t>
  </si>
  <si>
    <t>00</t>
  </si>
  <si>
    <t>Vedlejší náklady</t>
  </si>
  <si>
    <t>00-100</t>
  </si>
  <si>
    <t xml:space="preserve">Zařízení staveniště </t>
  </si>
  <si>
    <t>soubor</t>
  </si>
  <si>
    <t>00-101</t>
  </si>
  <si>
    <t xml:space="preserve">Provoz investora </t>
  </si>
  <si>
    <t>11</t>
  </si>
  <si>
    <t>Přípravné a přidružené práce</t>
  </si>
  <si>
    <t>900.1      R01</t>
  </si>
  <si>
    <t xml:space="preserve">HZS- Demontáž a zpětná montáž vybavení výdejny </t>
  </si>
  <si>
    <t>h</t>
  </si>
  <si>
    <t>900.3      R01</t>
  </si>
  <si>
    <t>HZS- Demontáž a zpětná montáž lišty rohové z nerezového plechu</t>
  </si>
  <si>
    <t>62</t>
  </si>
  <si>
    <t>Úpravy povrchů vnější</t>
  </si>
  <si>
    <t>610991111R00</t>
  </si>
  <si>
    <t>Zakrývání výplní vnitřních otvorů včetně dodávky fólie</t>
  </si>
  <si>
    <t>m2</t>
  </si>
  <si>
    <t>612421321R00</t>
  </si>
  <si>
    <t xml:space="preserve">Oprava vápen.omítek stěn do 30 % pl. - hladkých </t>
  </si>
  <si>
    <t>soklové části:155,01*1,0</t>
  </si>
  <si>
    <t>64</t>
  </si>
  <si>
    <t>Výplně otvorů</t>
  </si>
  <si>
    <t>900.2      R01</t>
  </si>
  <si>
    <t xml:space="preserve">HZS- Úprava výšky dveřních křídel ve 2.NP </t>
  </si>
  <si>
    <t>96</t>
  </si>
  <si>
    <t>Bourání konstrukcí</t>
  </si>
  <si>
    <t>96508170</t>
  </si>
  <si>
    <t>Přirážka k bourání soklíků z dlažeb keramických výšky 100-300mm</t>
  </si>
  <si>
    <t>m</t>
  </si>
  <si>
    <t>P1:32,10</t>
  </si>
  <si>
    <t>P2:8,11</t>
  </si>
  <si>
    <t>P5:41,71</t>
  </si>
  <si>
    <t>965081702R00</t>
  </si>
  <si>
    <t>Bourání soklíků z dlažeb keramických do výšky 100mm</t>
  </si>
  <si>
    <t>P2:31,06+8,11</t>
  </si>
  <si>
    <t>P5:42,03+41,71</t>
  </si>
  <si>
    <t>965081713R00</t>
  </si>
  <si>
    <t xml:space="preserve">Bourání dlažeb keramických tl.10 mm, nad 1 m2 </t>
  </si>
  <si>
    <t>P2:31,1+14,3+31,7</t>
  </si>
  <si>
    <t>P1:3,65</t>
  </si>
  <si>
    <t>99</t>
  </si>
  <si>
    <t>Staveništní přesun hmot</t>
  </si>
  <si>
    <t>999281105R00</t>
  </si>
  <si>
    <t xml:space="preserve">Přesun hmot pro opravy a údržbu do výšky 6 m </t>
  </si>
  <si>
    <t>t</t>
  </si>
  <si>
    <t>762</t>
  </si>
  <si>
    <t>Konstrukce tesařské</t>
  </si>
  <si>
    <t>762512255V1</t>
  </si>
  <si>
    <t>Položení podlah z OSB desek zakrytí podlahy-ochrana proti poškození</t>
  </si>
  <si>
    <t>zakrytí cca 20% podlahové plochy</t>
  </si>
  <si>
    <t>20% podlah. plochy:(268,1+93,7)*0,2</t>
  </si>
  <si>
    <t>60725008</t>
  </si>
  <si>
    <t>Deska dřevoštěpková OSB 3 N tl. 8 mm</t>
  </si>
  <si>
    <t>998762202R00</t>
  </si>
  <si>
    <t xml:space="preserve">Přesun hmot pro tesařské konstrukce, výšky do 12 m </t>
  </si>
  <si>
    <t>771</t>
  </si>
  <si>
    <t>Podlahy z dlaždic a obklady</t>
  </si>
  <si>
    <t>771101310R00</t>
  </si>
  <si>
    <t xml:space="preserve">Vyčištění keramické dlažby </t>
  </si>
  <si>
    <t>P1:63,7+9,3</t>
  </si>
  <si>
    <t>771475014R00</t>
  </si>
  <si>
    <t xml:space="preserve">Obklad soklíků keram.rovných, tmel,výška 10 cm </t>
  </si>
  <si>
    <t>nové soklíky ke stávající ker. dlažbě</t>
  </si>
  <si>
    <t>32,1+8,11</t>
  </si>
  <si>
    <t>771479001R00</t>
  </si>
  <si>
    <t xml:space="preserve">Řezání dlaždic keramických pro soklíky </t>
  </si>
  <si>
    <t>771571908R.0</t>
  </si>
  <si>
    <t xml:space="preserve">Opravy podlah keramických </t>
  </si>
  <si>
    <t>5% plochy:73*0,05</t>
  </si>
  <si>
    <t>771578011R00</t>
  </si>
  <si>
    <t xml:space="preserve">Spára podlaha - stěna, silikonem </t>
  </si>
  <si>
    <t>597623001</t>
  </si>
  <si>
    <t>Dlaždice pro opravu</t>
  </si>
  <si>
    <t>3,65*1,1</t>
  </si>
  <si>
    <t>597642060</t>
  </si>
  <si>
    <t>Dlažba matná pro keramické soklíky</t>
  </si>
  <si>
    <t>sokl P1:32,1*0,1*1,2+8,11*0,1*1,2</t>
  </si>
  <si>
    <t>998771202R00</t>
  </si>
  <si>
    <t xml:space="preserve">Přesun hmot pro podlahy z dlaždic, výšky do 12 m </t>
  </si>
  <si>
    <t>776</t>
  </si>
  <si>
    <t>Podlahy povlakové</t>
  </si>
  <si>
    <t>633811111R00</t>
  </si>
  <si>
    <t xml:space="preserve">Broušení podlah betonových tl. do 2mm </t>
  </si>
  <si>
    <t>zbroušení stávajícího lepidla a nerovností</t>
  </si>
  <si>
    <t>P3:30,2+109,2</t>
  </si>
  <si>
    <t>P4:8,1+16,5</t>
  </si>
  <si>
    <t>776421100RU1</t>
  </si>
  <si>
    <t>Lepení podlahových soklíků z PVC a vinylu včetně dodávky soklíku PVC</t>
  </si>
  <si>
    <t>Polotuhá lišta z PVC, rozm. 13,5x60mm</t>
  </si>
  <si>
    <t>P3:29,6000</t>
  </si>
  <si>
    <t>776422110R00</t>
  </si>
  <si>
    <t>Zakončení krytiny soklíkem lepení a dodávka</t>
  </si>
  <si>
    <t>Soklová lišta s HDF jádrem, rozm. 22x68mm</t>
  </si>
  <si>
    <t>P2:31,0</t>
  </si>
  <si>
    <t>P4:19,02</t>
  </si>
  <si>
    <t>P5:83,74</t>
  </si>
  <si>
    <t>776511810RT1</t>
  </si>
  <si>
    <t>Odstranění PVC a koberců lepených bez podložky z ploch nad 20 m2</t>
  </si>
  <si>
    <t>P3 marmoleum:139,4</t>
  </si>
  <si>
    <t>P4 altro:24,6</t>
  </si>
  <si>
    <t>776521110R00</t>
  </si>
  <si>
    <t>Lepení povlak.podlah z pásů PVC na disperzní lepidlo</t>
  </si>
  <si>
    <t>P3:139,4</t>
  </si>
  <si>
    <t>776522100RT3</t>
  </si>
  <si>
    <t>Lepení podlah PVC z pásů, plochy běžné vč. dodávky podlahoviny (barva šedá)</t>
  </si>
  <si>
    <t>vhodná do namáhaných prostor,</t>
  </si>
  <si>
    <t>zátěžová třída 34-43, protiskluzovost R10/tř.B</t>
  </si>
  <si>
    <t>P2:31,1</t>
  </si>
  <si>
    <t>P4:24,6</t>
  </si>
  <si>
    <t>P5:93,7</t>
  </si>
  <si>
    <t>776994111RT1</t>
  </si>
  <si>
    <t>Svařování povlakových podlah z pásů nebo čtverců včetně svařovací šňůry PVC</t>
  </si>
  <si>
    <t>P3P4P5:P2(24+64,7+11+46)*1,1</t>
  </si>
  <si>
    <t>777101101R00</t>
  </si>
  <si>
    <t xml:space="preserve">Příprava podkladu - vysávání podlah prům.vysavačem </t>
  </si>
  <si>
    <t>284123097</t>
  </si>
  <si>
    <t>Podlahovina PVC s povrch. úpravou PUR  tl. 2 mm š. 2 m (barva oranžová)</t>
  </si>
  <si>
    <t>139,4*1,1</t>
  </si>
  <si>
    <t>998776201R00</t>
  </si>
  <si>
    <t xml:space="preserve">Přesun hmot pro podlahy povlakové, výšky do 6 m </t>
  </si>
  <si>
    <t>777</t>
  </si>
  <si>
    <t>Podlahy ze syntetických hmot</t>
  </si>
  <si>
    <t>632415110R00</t>
  </si>
  <si>
    <t xml:space="preserve">Potěr samonivelační ručně tl. 10 mm </t>
  </si>
  <si>
    <t>777551955R00</t>
  </si>
  <si>
    <t xml:space="preserve">Vyrovnání podlah stěrkou, tl.3 mm </t>
  </si>
  <si>
    <t>Vyrovnávací stěrka cementová vodou ředitelná k vyrovnání povrchů před lepením povlakových krytin. Před použitím stěrky se provede penetrace</t>
  </si>
  <si>
    <t>P5:30,2+17,5</t>
  </si>
  <si>
    <t>777652955R00</t>
  </si>
  <si>
    <t xml:space="preserve">Oprava podlah - penetrace </t>
  </si>
  <si>
    <t>998777101R00</t>
  </si>
  <si>
    <t xml:space="preserve">Přesun hmot pro podlahy syntetické, výšky do 6 m </t>
  </si>
  <si>
    <t>783</t>
  </si>
  <si>
    <t>Nátěry</t>
  </si>
  <si>
    <t>783903811R00</t>
  </si>
  <si>
    <t xml:space="preserve">Odmaštění chemickými rozpouštědly </t>
  </si>
  <si>
    <t>784</t>
  </si>
  <si>
    <t>Malby</t>
  </si>
  <si>
    <t>784011221RT0</t>
  </si>
  <si>
    <t>Přepažení chodeb ochrannou fólií včetně dodávky fólie tl. 0,04 mm</t>
  </si>
  <si>
    <t>784011221RT2</t>
  </si>
  <si>
    <t>Zakrytí předmětů včetně dodávky fólie tl. 0,04 mm</t>
  </si>
  <si>
    <t>784011222RT2</t>
  </si>
  <si>
    <t>Zakrytí podlah včetně papírové lepenky</t>
  </si>
  <si>
    <t>784115212R00</t>
  </si>
  <si>
    <t xml:space="preserve">Malba standard, bílá, bez penetr.,2 x </t>
  </si>
  <si>
    <t>sokl do výšky 0,5m:203,63*0,5</t>
  </si>
  <si>
    <t>D96</t>
  </si>
  <si>
    <t>Přesuny suti a vybouraných hmot</t>
  </si>
  <si>
    <t>979990181R00</t>
  </si>
  <si>
    <t xml:space="preserve">Poplatek za skládku suti - PVC podlahová krytina </t>
  </si>
  <si>
    <t>164*3,18*0,001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</si>
  <si>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</si>
  <si>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</si>
  <si>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</si>
  <si>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</si>
  <si>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</si>
  <si>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</si>
  <si>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</si>
  <si>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</si>
  <si>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</si>
  <si>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</si>
  <si>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979093111R00</t>
  </si>
  <si>
    <t xml:space="preserve">Uložení suti na skládku bez zhutnění </t>
  </si>
  <si>
    <t>979098191U00</t>
  </si>
  <si>
    <t xml:space="preserve">Skládkovné suti netříděné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</si>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</sst>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Font="1" applyFill="1" applyBorder="1" applyAlignment="1">
      <alignment horizontal="left" wrapText="1" indent="1"/>
    </xf>
    <xf numFmtId="0" fontId="20" fillId="0" borderId="0" xfId="0" applyFont="1"/>
    <xf numFmtId="0" fontId="20" fillId="0" borderId="13" xfId="0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5" fillId="0" borderId="0" xfId="1" applyFont="1"/>
    <xf numFmtId="0" fontId="10" fillId="0" borderId="0" xfId="1" applyAlignment="1">
      <alignment horizontal="right"/>
    </xf>
    <xf numFmtId="0" fontId="26" fillId="0" borderId="0" xfId="1" applyFont="1"/>
    <xf numFmtId="3" fontId="26" fillId="0" borderId="0" xfId="1" applyNumberFormat="1" applyFont="1" applyAlignment="1">
      <alignment horizontal="right"/>
    </xf>
    <xf numFmtId="4" fontId="26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 xr:uid="{EFF3E4C1-2B74-48C4-9ADE-AD45B53242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F1D44-B839-4CA9-B3C6-20F43C3EBC12}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2019/04</v>
      </c>
      <c r="D2" s="5" t="str">
        <f>Rekapitulace!G2</f>
        <v>Oprava podlah v zámeckém pavilonu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76</v>
      </c>
      <c r="B7" s="23"/>
      <c r="C7" s="24" t="s">
        <v>77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28"/>
      <c r="D8" s="28"/>
      <c r="E8" s="29"/>
      <c r="F8" s="13" t="s">
        <v>12</v>
      </c>
      <c r="G8" s="30"/>
    </row>
    <row r="9" spans="1:57" x14ac:dyDescent="0.2">
      <c r="A9" s="27" t="s">
        <v>13</v>
      </c>
      <c r="B9" s="13"/>
      <c r="C9" s="28">
        <f>Projektant</f>
        <v>0</v>
      </c>
      <c r="D9" s="28"/>
      <c r="E9" s="29"/>
      <c r="F9" s="13"/>
      <c r="G9" s="30"/>
    </row>
    <row r="10" spans="1:57" x14ac:dyDescent="0.2">
      <c r="A10" s="27" t="s">
        <v>14</v>
      </c>
      <c r="B10" s="13"/>
      <c r="C10" s="28"/>
      <c r="D10" s="28"/>
      <c r="E10" s="28"/>
      <c r="F10" s="13"/>
      <c r="G10" s="31"/>
      <c r="H10" s="32"/>
    </row>
    <row r="11" spans="1:57" ht="13.5" customHeight="1" x14ac:dyDescent="0.2">
      <c r="A11" s="27" t="s">
        <v>15</v>
      </c>
      <c r="B11" s="13"/>
      <c r="C11" s="28"/>
      <c r="D11" s="28"/>
      <c r="E11" s="28"/>
      <c r="F11" s="13" t="s">
        <v>16</v>
      </c>
      <c r="G11" s="31"/>
      <c r="BA11" s="33"/>
      <c r="BB11" s="33"/>
      <c r="BC11" s="33"/>
      <c r="BD11" s="33"/>
      <c r="BE11" s="33"/>
    </row>
    <row r="12" spans="1:57" ht="12.75" customHeight="1" x14ac:dyDescent="0.2">
      <c r="A12" s="34" t="s">
        <v>17</v>
      </c>
      <c r="B12" s="10"/>
      <c r="C12" s="35"/>
      <c r="D12" s="35"/>
      <c r="E12" s="35"/>
      <c r="F12" s="36" t="s">
        <v>18</v>
      </c>
      <c r="G12" s="37"/>
    </row>
    <row r="13" spans="1:57" ht="28.5" customHeight="1" thickBot="1" x14ac:dyDescent="0.25">
      <c r="A13" s="38" t="s">
        <v>19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20</v>
      </c>
      <c r="B14" s="43"/>
      <c r="C14" s="44"/>
      <c r="D14" s="45" t="s">
        <v>21</v>
      </c>
      <c r="E14" s="46"/>
      <c r="F14" s="46"/>
      <c r="G14" s="44"/>
    </row>
    <row r="15" spans="1:57" ht="15.95" customHeight="1" x14ac:dyDescent="0.2">
      <c r="A15" s="47"/>
      <c r="B15" s="48" t="s">
        <v>22</v>
      </c>
      <c r="C15" s="49">
        <f>HSV</f>
        <v>0</v>
      </c>
      <c r="D15" s="50" t="str">
        <f>Rekapitulace!A25</f>
        <v>Ztížené výrobní podmínky</v>
      </c>
      <c r="E15" s="51"/>
      <c r="F15" s="52"/>
      <c r="G15" s="49">
        <f>Rekapitulace!I25</f>
        <v>0</v>
      </c>
    </row>
    <row r="16" spans="1:57" ht="15.95" customHeight="1" x14ac:dyDescent="0.2">
      <c r="A16" s="47" t="s">
        <v>23</v>
      </c>
      <c r="B16" s="48" t="s">
        <v>24</v>
      </c>
      <c r="C16" s="49">
        <f>PSV</f>
        <v>0</v>
      </c>
      <c r="D16" s="9" t="str">
        <f>Rekapitulace!A26</f>
        <v>Oborová přirážka</v>
      </c>
      <c r="E16" s="53"/>
      <c r="F16" s="54"/>
      <c r="G16" s="49">
        <f>Rekapitulace!I26</f>
        <v>0</v>
      </c>
    </row>
    <row r="17" spans="1:7" ht="15.95" customHeight="1" x14ac:dyDescent="0.2">
      <c r="A17" s="47" t="s">
        <v>25</v>
      </c>
      <c r="B17" s="48" t="s">
        <v>26</v>
      </c>
      <c r="C17" s="49">
        <f>Mont</f>
        <v>0</v>
      </c>
      <c r="D17" s="9" t="str">
        <f>Rekapitulace!A27</f>
        <v>Přesun stavebních kapacit</v>
      </c>
      <c r="E17" s="53"/>
      <c r="F17" s="54"/>
      <c r="G17" s="49">
        <f>Rekapitulace!I27</f>
        <v>0</v>
      </c>
    </row>
    <row r="18" spans="1:7" ht="15.95" customHeight="1" x14ac:dyDescent="0.2">
      <c r="A18" s="55" t="s">
        <v>27</v>
      </c>
      <c r="B18" s="56" t="s">
        <v>28</v>
      </c>
      <c r="C18" s="49">
        <f>Dodavka</f>
        <v>0</v>
      </c>
      <c r="D18" s="9" t="str">
        <f>Rekapitulace!A28</f>
        <v>Mimostaveništní doprava</v>
      </c>
      <c r="E18" s="53"/>
      <c r="F18" s="54"/>
      <c r="G18" s="49">
        <f>Rekapitulace!I28</f>
        <v>0</v>
      </c>
    </row>
    <row r="19" spans="1:7" ht="15.95" customHeight="1" x14ac:dyDescent="0.2">
      <c r="A19" s="57" t="s">
        <v>29</v>
      </c>
      <c r="B19" s="48"/>
      <c r="C19" s="49">
        <f>SUM(C15:C18)</f>
        <v>0</v>
      </c>
      <c r="D19" s="9" t="str">
        <f>Rekapitulace!A29</f>
        <v>Zařízení staveniště</v>
      </c>
      <c r="E19" s="53"/>
      <c r="F19" s="54"/>
      <c r="G19" s="49">
        <f>Rekapitulace!I29</f>
        <v>0</v>
      </c>
    </row>
    <row r="20" spans="1:7" ht="15.95" customHeight="1" x14ac:dyDescent="0.2">
      <c r="A20" s="57"/>
      <c r="B20" s="48"/>
      <c r="C20" s="49"/>
      <c r="D20" s="9" t="str">
        <f>Rekapitulace!A30</f>
        <v>Provoz investora</v>
      </c>
      <c r="E20" s="53"/>
      <c r="F20" s="54"/>
      <c r="G20" s="49">
        <f>Rekapitulace!I30</f>
        <v>0</v>
      </c>
    </row>
    <row r="21" spans="1:7" ht="15.95" customHeight="1" x14ac:dyDescent="0.2">
      <c r="A21" s="57" t="s">
        <v>30</v>
      </c>
      <c r="B21" s="48"/>
      <c r="C21" s="49">
        <f>HZS</f>
        <v>0</v>
      </c>
      <c r="D21" s="9" t="str">
        <f>Rekapitulace!A31</f>
        <v>Kompletační činnost (IČD)</v>
      </c>
      <c r="E21" s="53"/>
      <c r="F21" s="54"/>
      <c r="G21" s="49">
        <f>Rekapitulace!I31</f>
        <v>0</v>
      </c>
    </row>
    <row r="22" spans="1:7" ht="15.95" customHeight="1" x14ac:dyDescent="0.2">
      <c r="A22" s="58" t="s">
        <v>31</v>
      </c>
      <c r="B22" s="59"/>
      <c r="C22" s="49">
        <f>C19+C21</f>
        <v>0</v>
      </c>
      <c r="D22" s="9" t="s">
        <v>32</v>
      </c>
      <c r="E22" s="53"/>
      <c r="F22" s="54"/>
      <c r="G22" s="49">
        <f>G23-SUM(G15:G21)</f>
        <v>0</v>
      </c>
    </row>
    <row r="23" spans="1:7" ht="15.95" customHeight="1" thickBot="1" x14ac:dyDescent="0.25">
      <c r="A23" s="60" t="s">
        <v>33</v>
      </c>
      <c r="B23" s="61"/>
      <c r="C23" s="62">
        <f>C22+G23</f>
        <v>0</v>
      </c>
      <c r="D23" s="63" t="s">
        <v>34</v>
      </c>
      <c r="E23" s="64"/>
      <c r="F23" s="65"/>
      <c r="G23" s="49">
        <f>VRN</f>
        <v>0</v>
      </c>
    </row>
    <row r="24" spans="1:7" x14ac:dyDescent="0.2">
      <c r="A24" s="66" t="s">
        <v>35</v>
      </c>
      <c r="B24" s="67"/>
      <c r="C24" s="68"/>
      <c r="D24" s="67" t="s">
        <v>36</v>
      </c>
      <c r="E24" s="67"/>
      <c r="F24" s="69" t="s">
        <v>37</v>
      </c>
      <c r="G24" s="70"/>
    </row>
    <row r="25" spans="1:7" x14ac:dyDescent="0.2">
      <c r="A25" s="58" t="s">
        <v>38</v>
      </c>
      <c r="B25" s="59"/>
      <c r="C25" s="71"/>
      <c r="D25" s="59" t="s">
        <v>38</v>
      </c>
      <c r="E25" s="59"/>
      <c r="F25" s="72" t="s">
        <v>38</v>
      </c>
      <c r="G25" s="73"/>
    </row>
    <row r="26" spans="1:7" ht="37.5" customHeight="1" x14ac:dyDescent="0.2">
      <c r="A26" s="58" t="s">
        <v>39</v>
      </c>
      <c r="B26" s="74"/>
      <c r="C26" s="71"/>
      <c r="D26" s="59" t="s">
        <v>39</v>
      </c>
      <c r="E26" s="59"/>
      <c r="F26" s="72" t="s">
        <v>39</v>
      </c>
      <c r="G26" s="73"/>
    </row>
    <row r="27" spans="1:7" x14ac:dyDescent="0.2">
      <c r="A27" s="58"/>
      <c r="B27" s="75"/>
      <c r="C27" s="71"/>
      <c r="D27" s="59"/>
      <c r="E27" s="59"/>
      <c r="F27" s="72"/>
      <c r="G27" s="73"/>
    </row>
    <row r="28" spans="1:7" x14ac:dyDescent="0.2">
      <c r="A28" s="58" t="s">
        <v>40</v>
      </c>
      <c r="B28" s="59"/>
      <c r="C28" s="71"/>
      <c r="D28" s="72" t="s">
        <v>41</v>
      </c>
      <c r="E28" s="71"/>
      <c r="F28" s="59" t="s">
        <v>41</v>
      </c>
      <c r="G28" s="73"/>
    </row>
    <row r="29" spans="1:7" ht="69" customHeight="1" x14ac:dyDescent="0.2">
      <c r="A29" s="58"/>
      <c r="B29" s="59"/>
      <c r="C29" s="76"/>
      <c r="D29" s="77"/>
      <c r="E29" s="76"/>
      <c r="F29" s="59"/>
      <c r="G29" s="73"/>
    </row>
    <row r="30" spans="1:7" x14ac:dyDescent="0.2">
      <c r="A30" s="78" t="s">
        <v>42</v>
      </c>
      <c r="B30" s="79"/>
      <c r="C30" s="80">
        <v>15</v>
      </c>
      <c r="D30" s="79" t="s">
        <v>43</v>
      </c>
      <c r="E30" s="81"/>
      <c r="F30" s="82">
        <f>C23-F32</f>
        <v>0</v>
      </c>
      <c r="G30" s="83"/>
    </row>
    <row r="31" spans="1:7" x14ac:dyDescent="0.2">
      <c r="A31" s="78" t="s">
        <v>44</v>
      </c>
      <c r="B31" s="79"/>
      <c r="C31" s="80">
        <f>SazbaDPH1</f>
        <v>15</v>
      </c>
      <c r="D31" s="79" t="s">
        <v>45</v>
      </c>
      <c r="E31" s="81"/>
      <c r="F31" s="82">
        <f>ROUND(PRODUCT(F30,C31/100),0)</f>
        <v>0</v>
      </c>
      <c r="G31" s="83"/>
    </row>
    <row r="32" spans="1:7" x14ac:dyDescent="0.2">
      <c r="A32" s="78" t="s">
        <v>42</v>
      </c>
      <c r="B32" s="79"/>
      <c r="C32" s="80">
        <v>0</v>
      </c>
      <c r="D32" s="79" t="s">
        <v>45</v>
      </c>
      <c r="E32" s="81"/>
      <c r="F32" s="82">
        <v>0</v>
      </c>
      <c r="G32" s="83"/>
    </row>
    <row r="33" spans="1:8" x14ac:dyDescent="0.2">
      <c r="A33" s="78" t="s">
        <v>44</v>
      </c>
      <c r="B33" s="84"/>
      <c r="C33" s="85">
        <f>SazbaDPH2</f>
        <v>0</v>
      </c>
      <c r="D33" s="79" t="s">
        <v>45</v>
      </c>
      <c r="E33" s="54"/>
      <c r="F33" s="82">
        <f>ROUND(PRODUCT(F32,C33/100),0)</f>
        <v>0</v>
      </c>
      <c r="G33" s="83"/>
    </row>
    <row r="34" spans="1:8" s="91" customFormat="1" ht="19.5" customHeight="1" thickBot="1" x14ac:dyDescent="0.3">
      <c r="A34" s="86" t="s">
        <v>46</v>
      </c>
      <c r="B34" s="87"/>
      <c r="C34" s="87"/>
      <c r="D34" s="87"/>
      <c r="E34" s="88"/>
      <c r="F34" s="89">
        <f>ROUND(SUM(F30:F33),0)</f>
        <v>0</v>
      </c>
      <c r="G34" s="90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92"/>
      <c r="C37" s="92"/>
      <c r="D37" s="92"/>
      <c r="E37" s="92"/>
      <c r="F37" s="92"/>
      <c r="G37" s="92"/>
      <c r="H37" t="s">
        <v>5</v>
      </c>
    </row>
    <row r="38" spans="1:8" ht="12.75" customHeight="1" x14ac:dyDescent="0.2">
      <c r="A38" s="93"/>
      <c r="B38" s="92"/>
      <c r="C38" s="92"/>
      <c r="D38" s="92"/>
      <c r="E38" s="92"/>
      <c r="F38" s="92"/>
      <c r="G38" s="92"/>
      <c r="H38" t="s">
        <v>5</v>
      </c>
    </row>
    <row r="39" spans="1:8" x14ac:dyDescent="0.2">
      <c r="A39" s="93"/>
      <c r="B39" s="92"/>
      <c r="C39" s="92"/>
      <c r="D39" s="92"/>
      <c r="E39" s="92"/>
      <c r="F39" s="92"/>
      <c r="G39" s="92"/>
      <c r="H39" t="s">
        <v>5</v>
      </c>
    </row>
    <row r="40" spans="1:8" x14ac:dyDescent="0.2">
      <c r="A40" s="93"/>
      <c r="B40" s="92"/>
      <c r="C40" s="92"/>
      <c r="D40" s="92"/>
      <c r="E40" s="92"/>
      <c r="F40" s="92"/>
      <c r="G40" s="92"/>
      <c r="H40" t="s">
        <v>5</v>
      </c>
    </row>
    <row r="41" spans="1:8" x14ac:dyDescent="0.2">
      <c r="A41" s="93"/>
      <c r="B41" s="92"/>
      <c r="C41" s="92"/>
      <c r="D41" s="92"/>
      <c r="E41" s="92"/>
      <c r="F41" s="92"/>
      <c r="G41" s="92"/>
      <c r="H41" t="s">
        <v>5</v>
      </c>
    </row>
    <row r="42" spans="1:8" x14ac:dyDescent="0.2">
      <c r="A42" s="93"/>
      <c r="B42" s="92"/>
      <c r="C42" s="92"/>
      <c r="D42" s="92"/>
      <c r="E42" s="92"/>
      <c r="F42" s="92"/>
      <c r="G42" s="92"/>
      <c r="H42" t="s">
        <v>5</v>
      </c>
    </row>
    <row r="43" spans="1:8" x14ac:dyDescent="0.2">
      <c r="A43" s="93"/>
      <c r="B43" s="92"/>
      <c r="C43" s="92"/>
      <c r="D43" s="92"/>
      <c r="E43" s="92"/>
      <c r="F43" s="92"/>
      <c r="G43" s="92"/>
      <c r="H43" t="s">
        <v>5</v>
      </c>
    </row>
    <row r="44" spans="1:8" x14ac:dyDescent="0.2">
      <c r="A44" s="93"/>
      <c r="B44" s="92"/>
      <c r="C44" s="92"/>
      <c r="D44" s="92"/>
      <c r="E44" s="92"/>
      <c r="F44" s="92"/>
      <c r="G44" s="92"/>
      <c r="H44" t="s">
        <v>5</v>
      </c>
    </row>
    <row r="45" spans="1:8" ht="0.75" customHeight="1" x14ac:dyDescent="0.2">
      <c r="A45" s="93"/>
      <c r="B45" s="92"/>
      <c r="C45" s="92"/>
      <c r="D45" s="92"/>
      <c r="E45" s="92"/>
      <c r="F45" s="92"/>
      <c r="G45" s="92"/>
      <c r="H45" t="s">
        <v>5</v>
      </c>
    </row>
    <row r="46" spans="1:8" x14ac:dyDescent="0.2">
      <c r="B46" s="94"/>
      <c r="C46" s="94"/>
      <c r="D46" s="94"/>
      <c r="E46" s="94"/>
      <c r="F46" s="94"/>
      <c r="G46" s="94"/>
    </row>
    <row r="47" spans="1:8" x14ac:dyDescent="0.2">
      <c r="B47" s="94"/>
      <c r="C47" s="94"/>
      <c r="D47" s="94"/>
      <c r="E47" s="94"/>
      <c r="F47" s="94"/>
      <c r="G47" s="94"/>
    </row>
    <row r="48" spans="1:8" x14ac:dyDescent="0.2">
      <c r="B48" s="94"/>
      <c r="C48" s="94"/>
      <c r="D48" s="94"/>
      <c r="E48" s="94"/>
      <c r="F48" s="94"/>
      <c r="G48" s="94"/>
    </row>
    <row r="49" spans="2:7" x14ac:dyDescent="0.2">
      <c r="B49" s="94"/>
      <c r="C49" s="94"/>
      <c r="D49" s="94"/>
      <c r="E49" s="94"/>
      <c r="F49" s="94"/>
      <c r="G49" s="94"/>
    </row>
    <row r="50" spans="2:7" x14ac:dyDescent="0.2">
      <c r="B50" s="94"/>
      <c r="C50" s="94"/>
      <c r="D50" s="94"/>
      <c r="E50" s="94"/>
      <c r="F50" s="94"/>
      <c r="G50" s="94"/>
    </row>
    <row r="51" spans="2:7" x14ac:dyDescent="0.2">
      <c r="B51" s="94"/>
      <c r="C51" s="94"/>
      <c r="D51" s="94"/>
      <c r="E51" s="94"/>
      <c r="F51" s="94"/>
      <c r="G51" s="94"/>
    </row>
    <row r="52" spans="2:7" x14ac:dyDescent="0.2">
      <c r="B52" s="94"/>
      <c r="C52" s="94"/>
      <c r="D52" s="94"/>
      <c r="E52" s="94"/>
      <c r="F52" s="94"/>
      <c r="G52" s="94"/>
    </row>
    <row r="53" spans="2:7" x14ac:dyDescent="0.2">
      <c r="B53" s="94"/>
      <c r="C53" s="94"/>
      <c r="D53" s="94"/>
      <c r="E53" s="94"/>
      <c r="F53" s="94"/>
      <c r="G53" s="94"/>
    </row>
    <row r="54" spans="2:7" x14ac:dyDescent="0.2">
      <c r="B54" s="94"/>
      <c r="C54" s="94"/>
      <c r="D54" s="94"/>
      <c r="E54" s="94"/>
      <c r="F54" s="94"/>
      <c r="G54" s="94"/>
    </row>
    <row r="55" spans="2:7" x14ac:dyDescent="0.2">
      <c r="B55" s="94"/>
      <c r="C55" s="94"/>
      <c r="D55" s="94"/>
      <c r="E55" s="94"/>
      <c r="F55" s="94"/>
      <c r="G55" s="9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34046-4FB2-43F3-9CC2-033E119ACD27}">
  <sheetPr codeName="List31"/>
  <dimension ref="A1:IV84"/>
  <sheetViews>
    <sheetView workbookViewId="0">
      <selection activeCell="H33" sqref="H33:I3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95" t="s">
        <v>48</v>
      </c>
      <c r="B1" s="96"/>
      <c r="C1" s="97" t="str">
        <f>CONCATENATE(cislostavby," ",nazevstavby)</f>
        <v>2019/04 DPS Skalice</v>
      </c>
      <c r="D1" s="98"/>
      <c r="E1" s="99"/>
      <c r="F1" s="98"/>
      <c r="G1" s="100" t="s">
        <v>49</v>
      </c>
      <c r="H1" s="101" t="s">
        <v>76</v>
      </c>
      <c r="I1" s="102"/>
    </row>
    <row r="2" spans="1:9" ht="13.5" thickBot="1" x14ac:dyDescent="0.25">
      <c r="A2" s="103" t="s">
        <v>50</v>
      </c>
      <c r="B2" s="104"/>
      <c r="C2" s="105" t="str">
        <f>CONCATENATE(cisloobjektu," ",nazevobjektu)</f>
        <v>01 Oprava podlah</v>
      </c>
      <c r="D2" s="106"/>
      <c r="E2" s="107"/>
      <c r="F2" s="106"/>
      <c r="G2" s="108" t="s">
        <v>80</v>
      </c>
      <c r="H2" s="109"/>
      <c r="I2" s="110"/>
    </row>
    <row r="3" spans="1:9" ht="13.5" thickTop="1" x14ac:dyDescent="0.2">
      <c r="A3" s="59"/>
      <c r="B3" s="59"/>
      <c r="C3" s="59"/>
      <c r="D3" s="59"/>
      <c r="E3" s="59"/>
      <c r="F3" s="59"/>
      <c r="G3" s="59"/>
      <c r="H3" s="59"/>
      <c r="I3" s="59"/>
    </row>
    <row r="4" spans="1:9" ht="19.5" customHeight="1" x14ac:dyDescent="0.25">
      <c r="A4" s="111" t="s">
        <v>51</v>
      </c>
      <c r="B4" s="112"/>
      <c r="C4" s="112"/>
      <c r="D4" s="112"/>
      <c r="E4" s="112"/>
      <c r="F4" s="112"/>
      <c r="G4" s="112"/>
      <c r="H4" s="112"/>
      <c r="I4" s="112"/>
    </row>
    <row r="5" spans="1:9" ht="13.5" thickBot="1" x14ac:dyDescent="0.25">
      <c r="A5" s="59"/>
      <c r="B5" s="59"/>
      <c r="C5" s="59"/>
      <c r="D5" s="59"/>
      <c r="E5" s="59"/>
      <c r="F5" s="59"/>
      <c r="G5" s="59"/>
      <c r="H5" s="59"/>
      <c r="I5" s="59"/>
    </row>
    <row r="6" spans="1:9" ht="13.5" thickBot="1" x14ac:dyDescent="0.25">
      <c r="A6" s="113"/>
      <c r="B6" s="114" t="s">
        <v>52</v>
      </c>
      <c r="C6" s="114"/>
      <c r="D6" s="115"/>
      <c r="E6" s="116" t="s">
        <v>53</v>
      </c>
      <c r="F6" s="117" t="s">
        <v>54</v>
      </c>
      <c r="G6" s="117" t="s">
        <v>55</v>
      </c>
      <c r="H6" s="117" t="s">
        <v>56</v>
      </c>
      <c r="I6" s="118" t="s">
        <v>30</v>
      </c>
    </row>
    <row r="7" spans="1:9" x14ac:dyDescent="0.2">
      <c r="A7" s="211" t="str">
        <f>Položky!B7</f>
        <v>00</v>
      </c>
      <c r="B7" s="119" t="str">
        <f>Položky!C7</f>
        <v>Vedlejší náklady</v>
      </c>
      <c r="C7" s="59"/>
      <c r="D7" s="120"/>
      <c r="E7" s="212">
        <f>Položky!BA10</f>
        <v>0</v>
      </c>
      <c r="F7" s="213">
        <f>Položky!BB10</f>
        <v>0</v>
      </c>
      <c r="G7" s="213">
        <f>Položky!BC10</f>
        <v>0</v>
      </c>
      <c r="H7" s="213">
        <f>Položky!BD10</f>
        <v>0</v>
      </c>
      <c r="I7" s="214">
        <f>Položky!BE10</f>
        <v>0</v>
      </c>
    </row>
    <row r="8" spans="1:9" x14ac:dyDescent="0.2">
      <c r="A8" s="211" t="str">
        <f>Položky!B11</f>
        <v>11</v>
      </c>
      <c r="B8" s="119" t="str">
        <f>Položky!C11</f>
        <v>Přípravné a přidružené práce</v>
      </c>
      <c r="C8" s="59"/>
      <c r="D8" s="120"/>
      <c r="E8" s="212">
        <f>Položky!BA14</f>
        <v>0</v>
      </c>
      <c r="F8" s="213">
        <f>Položky!BB14</f>
        <v>0</v>
      </c>
      <c r="G8" s="213">
        <f>Položky!BC14</f>
        <v>0</v>
      </c>
      <c r="H8" s="213">
        <f>Položky!BD14</f>
        <v>0</v>
      </c>
      <c r="I8" s="214">
        <f>Položky!BE14</f>
        <v>0</v>
      </c>
    </row>
    <row r="9" spans="1:9" x14ac:dyDescent="0.2">
      <c r="A9" s="211" t="str">
        <f>Položky!B15</f>
        <v>62</v>
      </c>
      <c r="B9" s="119" t="str">
        <f>Položky!C15</f>
        <v>Úpravy povrchů vnější</v>
      </c>
      <c r="C9" s="59"/>
      <c r="D9" s="120"/>
      <c r="E9" s="212">
        <f>Položky!BA19</f>
        <v>0</v>
      </c>
      <c r="F9" s="213">
        <f>Položky!BB19</f>
        <v>0</v>
      </c>
      <c r="G9" s="213">
        <f>Položky!BC19</f>
        <v>0</v>
      </c>
      <c r="H9" s="213">
        <f>Položky!BD19</f>
        <v>0</v>
      </c>
      <c r="I9" s="214">
        <f>Položky!BE19</f>
        <v>0</v>
      </c>
    </row>
    <row r="10" spans="1:9" x14ac:dyDescent="0.2">
      <c r="A10" s="211" t="str">
        <f>Položky!B20</f>
        <v>64</v>
      </c>
      <c r="B10" s="119" t="str">
        <f>Položky!C20</f>
        <v>Výplně otvorů</v>
      </c>
      <c r="C10" s="59"/>
      <c r="D10" s="120"/>
      <c r="E10" s="212">
        <f>Položky!BA22</f>
        <v>0</v>
      </c>
      <c r="F10" s="213">
        <f>Položky!BB22</f>
        <v>0</v>
      </c>
      <c r="G10" s="213">
        <f>Položky!BC22</f>
        <v>0</v>
      </c>
      <c r="H10" s="213">
        <f>Položky!BD22</f>
        <v>0</v>
      </c>
      <c r="I10" s="214">
        <f>Položky!BE22</f>
        <v>0</v>
      </c>
    </row>
    <row r="11" spans="1:9" x14ac:dyDescent="0.2">
      <c r="A11" s="211" t="str">
        <f>Položky!B23</f>
        <v>96</v>
      </c>
      <c r="B11" s="119" t="str">
        <f>Položky!C23</f>
        <v>Bourání konstrukcí</v>
      </c>
      <c r="C11" s="59"/>
      <c r="D11" s="120"/>
      <c r="E11" s="212">
        <f>Položky!BA35</f>
        <v>0</v>
      </c>
      <c r="F11" s="213">
        <f>Položky!BB35</f>
        <v>0</v>
      </c>
      <c r="G11" s="213">
        <f>Položky!BC35</f>
        <v>0</v>
      </c>
      <c r="H11" s="213">
        <f>Položky!BD35</f>
        <v>0</v>
      </c>
      <c r="I11" s="214">
        <f>Položky!BE35</f>
        <v>0</v>
      </c>
    </row>
    <row r="12" spans="1:9" x14ac:dyDescent="0.2">
      <c r="A12" s="211" t="str">
        <f>Položky!B36</f>
        <v>99</v>
      </c>
      <c r="B12" s="119" t="str">
        <f>Položky!C36</f>
        <v>Staveništní přesun hmot</v>
      </c>
      <c r="C12" s="59"/>
      <c r="D12" s="120"/>
      <c r="E12" s="212">
        <f>Položky!BA38</f>
        <v>0</v>
      </c>
      <c r="F12" s="213">
        <f>Položky!BB38</f>
        <v>0</v>
      </c>
      <c r="G12" s="213">
        <f>Položky!BC38</f>
        <v>0</v>
      </c>
      <c r="H12" s="213">
        <f>Položky!BD38</f>
        <v>0</v>
      </c>
      <c r="I12" s="214">
        <f>Položky!BE38</f>
        <v>0</v>
      </c>
    </row>
    <row r="13" spans="1:9" x14ac:dyDescent="0.2">
      <c r="A13" s="211" t="str">
        <f>Položky!B39</f>
        <v>762</v>
      </c>
      <c r="B13" s="119" t="str">
        <f>Položky!C39</f>
        <v>Konstrukce tesařské</v>
      </c>
      <c r="C13" s="59"/>
      <c r="D13" s="120"/>
      <c r="E13" s="212">
        <f>Položky!BA46</f>
        <v>0</v>
      </c>
      <c r="F13" s="213">
        <f>Položky!BB46</f>
        <v>0</v>
      </c>
      <c r="G13" s="213">
        <f>Položky!BC46</f>
        <v>0</v>
      </c>
      <c r="H13" s="213">
        <f>Položky!BD46</f>
        <v>0</v>
      </c>
      <c r="I13" s="214">
        <f>Položky!BE46</f>
        <v>0</v>
      </c>
    </row>
    <row r="14" spans="1:9" x14ac:dyDescent="0.2">
      <c r="A14" s="211" t="str">
        <f>Položky!B47</f>
        <v>771</v>
      </c>
      <c r="B14" s="119" t="str">
        <f>Položky!C47</f>
        <v>Podlahy z dlaždic a obklady</v>
      </c>
      <c r="C14" s="59"/>
      <c r="D14" s="120"/>
      <c r="E14" s="212">
        <f>Položky!BA64</f>
        <v>0</v>
      </c>
      <c r="F14" s="213">
        <f>Položky!BB64</f>
        <v>0</v>
      </c>
      <c r="G14" s="213">
        <f>Položky!BC64</f>
        <v>0</v>
      </c>
      <c r="H14" s="213">
        <f>Položky!BD64</f>
        <v>0</v>
      </c>
      <c r="I14" s="214">
        <f>Položky!BE64</f>
        <v>0</v>
      </c>
    </row>
    <row r="15" spans="1:9" x14ac:dyDescent="0.2">
      <c r="A15" s="211" t="str">
        <f>Položky!B65</f>
        <v>776</v>
      </c>
      <c r="B15" s="119" t="str">
        <f>Položky!C65</f>
        <v>Podlahy povlakové</v>
      </c>
      <c r="C15" s="59"/>
      <c r="D15" s="120"/>
      <c r="E15" s="212">
        <f>Položky!BA97</f>
        <v>0</v>
      </c>
      <c r="F15" s="213">
        <f>Položky!BB97</f>
        <v>0</v>
      </c>
      <c r="G15" s="213">
        <f>Položky!BC97</f>
        <v>0</v>
      </c>
      <c r="H15" s="213">
        <f>Položky!BD97</f>
        <v>0</v>
      </c>
      <c r="I15" s="214">
        <f>Položky!BE97</f>
        <v>0</v>
      </c>
    </row>
    <row r="16" spans="1:9" x14ac:dyDescent="0.2">
      <c r="A16" s="211" t="str">
        <f>Položky!B98</f>
        <v>777</v>
      </c>
      <c r="B16" s="119" t="str">
        <f>Položky!C98</f>
        <v>Podlahy ze syntetických hmot</v>
      </c>
      <c r="C16" s="59"/>
      <c r="D16" s="120"/>
      <c r="E16" s="212">
        <f>Položky!BA109</f>
        <v>0</v>
      </c>
      <c r="F16" s="213">
        <f>Položky!BB109</f>
        <v>0</v>
      </c>
      <c r="G16" s="213">
        <f>Položky!BC109</f>
        <v>0</v>
      </c>
      <c r="H16" s="213">
        <f>Položky!BD109</f>
        <v>0</v>
      </c>
      <c r="I16" s="214">
        <f>Položky!BE109</f>
        <v>0</v>
      </c>
    </row>
    <row r="17" spans="1:256" x14ac:dyDescent="0.2">
      <c r="A17" s="211" t="str">
        <f>Položky!B110</f>
        <v>783</v>
      </c>
      <c r="B17" s="119" t="str">
        <f>Položky!C110</f>
        <v>Nátěry</v>
      </c>
      <c r="C17" s="59"/>
      <c r="D17" s="120"/>
      <c r="E17" s="212">
        <f>Položky!BA112</f>
        <v>0</v>
      </c>
      <c r="F17" s="213">
        <f>Položky!BB112</f>
        <v>0</v>
      </c>
      <c r="G17" s="213">
        <f>Položky!BC112</f>
        <v>0</v>
      </c>
      <c r="H17" s="213">
        <f>Položky!BD112</f>
        <v>0</v>
      </c>
      <c r="I17" s="214">
        <f>Položky!BE112</f>
        <v>0</v>
      </c>
    </row>
    <row r="18" spans="1:256" x14ac:dyDescent="0.2">
      <c r="A18" s="211" t="str">
        <f>Položky!B113</f>
        <v>784</v>
      </c>
      <c r="B18" s="119" t="str">
        <f>Položky!C113</f>
        <v>Malby</v>
      </c>
      <c r="C18" s="59"/>
      <c r="D18" s="120"/>
      <c r="E18" s="212">
        <f>Položky!BA119</f>
        <v>0</v>
      </c>
      <c r="F18" s="213">
        <f>Položky!BB119</f>
        <v>0</v>
      </c>
      <c r="G18" s="213">
        <f>Položky!BC119</f>
        <v>0</v>
      </c>
      <c r="H18" s="213">
        <f>Položky!BD119</f>
        <v>0</v>
      </c>
      <c r="I18" s="214">
        <f>Položky!BE119</f>
        <v>0</v>
      </c>
    </row>
    <row r="19" spans="1:256" ht="13.5" thickBot="1" x14ac:dyDescent="0.25">
      <c r="A19" s="211" t="str">
        <f>Položky!B120</f>
        <v>D96</v>
      </c>
      <c r="B19" s="119" t="str">
        <f>Položky!C120</f>
        <v>Přesuny suti a vybouraných hmot</v>
      </c>
      <c r="C19" s="59"/>
      <c r="D19" s="120"/>
      <c r="E19" s="212">
        <f>Položky!BA130</f>
        <v>0</v>
      </c>
      <c r="F19" s="213">
        <f>Položky!BB130</f>
        <v>0</v>
      </c>
      <c r="G19" s="213">
        <f>Položky!BC130</f>
        <v>0</v>
      </c>
      <c r="H19" s="213">
        <f>Položky!BD130</f>
        <v>0</v>
      </c>
      <c r="I19" s="214">
        <f>Položky!BE130</f>
        <v>0</v>
      </c>
    </row>
    <row r="20" spans="1:256" ht="13.5" thickBot="1" x14ac:dyDescent="0.25">
      <c r="A20" s="121"/>
      <c r="B20" s="122" t="s">
        <v>57</v>
      </c>
      <c r="C20" s="122"/>
      <c r="D20" s="123"/>
      <c r="E20" s="124">
        <f>SUM(E7:E19)</f>
        <v>0</v>
      </c>
      <c r="F20" s="125">
        <f>SUM(F7:F19)</f>
        <v>0</v>
      </c>
      <c r="G20" s="125">
        <f>SUM(G7:G19)</f>
        <v>0</v>
      </c>
      <c r="H20" s="125">
        <f>SUM(H7:H19)</f>
        <v>0</v>
      </c>
      <c r="I20" s="126">
        <f>SUM(I7:I19)</f>
        <v>0</v>
      </c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  <c r="BH20" s="127"/>
      <c r="BI20" s="127"/>
      <c r="BJ20" s="127"/>
      <c r="BK20" s="127"/>
      <c r="BL20" s="127"/>
      <c r="BM20" s="127"/>
      <c r="BN20" s="127"/>
      <c r="BO20" s="127"/>
      <c r="BP20" s="127"/>
      <c r="BQ20" s="127"/>
      <c r="BR20" s="127"/>
      <c r="BS20" s="127"/>
      <c r="BT20" s="127"/>
      <c r="BU20" s="127"/>
      <c r="BV20" s="127"/>
      <c r="BW20" s="127"/>
      <c r="BX20" s="127"/>
      <c r="BY20" s="127"/>
      <c r="BZ20" s="127"/>
      <c r="CA20" s="127"/>
      <c r="CB20" s="127"/>
      <c r="CC20" s="127"/>
      <c r="CD20" s="127"/>
      <c r="CE20" s="127"/>
      <c r="CF20" s="127"/>
      <c r="CG20" s="127"/>
      <c r="CH20" s="127"/>
      <c r="CI20" s="127"/>
      <c r="CJ20" s="127"/>
      <c r="CK20" s="127"/>
      <c r="CL20" s="127"/>
      <c r="CM20" s="127"/>
      <c r="CN20" s="127"/>
      <c r="CO20" s="127"/>
      <c r="CP20" s="127"/>
      <c r="CQ20" s="127"/>
      <c r="CR20" s="127"/>
      <c r="CS20" s="127"/>
      <c r="CT20" s="127"/>
      <c r="CU20" s="127"/>
      <c r="CV20" s="127"/>
      <c r="CW20" s="127"/>
      <c r="CX20" s="127"/>
      <c r="CY20" s="127"/>
      <c r="CZ20" s="127"/>
      <c r="DA20" s="127"/>
      <c r="DB20" s="127"/>
      <c r="DC20" s="127"/>
      <c r="DD20" s="127"/>
      <c r="DE20" s="127"/>
      <c r="DF20" s="127"/>
      <c r="DG20" s="127"/>
      <c r="DH20" s="127"/>
      <c r="DI20" s="127"/>
      <c r="DJ20" s="127"/>
      <c r="DK20" s="127"/>
      <c r="DL20" s="127"/>
      <c r="DM20" s="127"/>
      <c r="DN20" s="127"/>
      <c r="DO20" s="127"/>
      <c r="DP20" s="127"/>
      <c r="DQ20" s="127"/>
      <c r="DR20" s="127"/>
      <c r="DS20" s="127"/>
      <c r="DT20" s="127"/>
      <c r="DU20" s="127"/>
      <c r="DV20" s="127"/>
      <c r="DW20" s="127"/>
      <c r="DX20" s="127"/>
      <c r="DY20" s="127"/>
      <c r="DZ20" s="127"/>
      <c r="EA20" s="127"/>
      <c r="EB20" s="127"/>
      <c r="EC20" s="127"/>
      <c r="ED20" s="127"/>
      <c r="EE20" s="127"/>
      <c r="EF20" s="127"/>
      <c r="EG20" s="127"/>
      <c r="EH20" s="127"/>
      <c r="EI20" s="127"/>
      <c r="EJ20" s="127"/>
      <c r="EK20" s="127"/>
      <c r="EL20" s="127"/>
      <c r="EM20" s="127"/>
      <c r="EN20" s="127"/>
      <c r="EO20" s="127"/>
      <c r="EP20" s="127"/>
      <c r="EQ20" s="127"/>
      <c r="ER20" s="127"/>
      <c r="ES20" s="127"/>
      <c r="ET20" s="127"/>
      <c r="EU20" s="127"/>
      <c r="EV20" s="127"/>
      <c r="EW20" s="127"/>
      <c r="EX20" s="127"/>
      <c r="EY20" s="127"/>
      <c r="EZ20" s="127"/>
      <c r="FA20" s="127"/>
      <c r="FB20" s="127"/>
      <c r="FC20" s="127"/>
      <c r="FD20" s="127"/>
      <c r="FE20" s="127"/>
      <c r="FF20" s="127"/>
      <c r="FG20" s="127"/>
      <c r="FH20" s="127"/>
      <c r="FI20" s="127"/>
      <c r="FJ20" s="127"/>
      <c r="FK20" s="127"/>
      <c r="FL20" s="127"/>
      <c r="FM20" s="127"/>
      <c r="FN20" s="127"/>
      <c r="FO20" s="127"/>
      <c r="FP20" s="127"/>
      <c r="FQ20" s="127"/>
      <c r="FR20" s="127"/>
      <c r="FS20" s="127"/>
      <c r="FT20" s="127"/>
      <c r="FU20" s="127"/>
      <c r="FV20" s="127"/>
      <c r="FW20" s="127"/>
      <c r="FX20" s="127"/>
      <c r="FY20" s="127"/>
      <c r="FZ20" s="127"/>
      <c r="GA20" s="127"/>
      <c r="GB20" s="127"/>
      <c r="GC20" s="127"/>
      <c r="GD20" s="127"/>
      <c r="GE20" s="127"/>
      <c r="GF20" s="127"/>
      <c r="GG20" s="127"/>
      <c r="GH20" s="127"/>
      <c r="GI20" s="127"/>
      <c r="GJ20" s="127"/>
      <c r="GK20" s="127"/>
      <c r="GL20" s="127"/>
      <c r="GM20" s="127"/>
      <c r="GN20" s="127"/>
      <c r="GO20" s="127"/>
      <c r="GP20" s="127"/>
      <c r="GQ20" s="127"/>
      <c r="GR20" s="127"/>
      <c r="GS20" s="127"/>
      <c r="GT20" s="127"/>
      <c r="GU20" s="127"/>
      <c r="GV20" s="127"/>
      <c r="GW20" s="127"/>
      <c r="GX20" s="127"/>
      <c r="GY20" s="127"/>
      <c r="GZ20" s="127"/>
      <c r="HA20" s="127"/>
      <c r="HB20" s="127"/>
      <c r="HC20" s="127"/>
      <c r="HD20" s="127"/>
      <c r="HE20" s="127"/>
      <c r="HF20" s="127"/>
      <c r="HG20" s="127"/>
      <c r="HH20" s="127"/>
      <c r="HI20" s="127"/>
      <c r="HJ20" s="127"/>
      <c r="HK20" s="127"/>
      <c r="HL20" s="127"/>
      <c r="HM20" s="127"/>
      <c r="HN20" s="127"/>
      <c r="HO20" s="127"/>
      <c r="HP20" s="127"/>
      <c r="HQ20" s="127"/>
      <c r="HR20" s="127"/>
      <c r="HS20" s="127"/>
      <c r="HT20" s="127"/>
      <c r="HU20" s="127"/>
      <c r="HV20" s="127"/>
      <c r="HW20" s="127"/>
      <c r="HX20" s="127"/>
      <c r="HY20" s="127"/>
      <c r="HZ20" s="127"/>
      <c r="IA20" s="127"/>
      <c r="IB20" s="127"/>
      <c r="IC20" s="127"/>
      <c r="ID20" s="127"/>
      <c r="IE20" s="127"/>
      <c r="IF20" s="127"/>
      <c r="IG20" s="127"/>
      <c r="IH20" s="127"/>
      <c r="II20" s="127"/>
      <c r="IJ20" s="127"/>
      <c r="IK20" s="127"/>
      <c r="IL20" s="127"/>
      <c r="IM20" s="127"/>
      <c r="IN20" s="127"/>
      <c r="IO20" s="127"/>
      <c r="IP20" s="127"/>
      <c r="IQ20" s="127"/>
      <c r="IR20" s="127"/>
      <c r="IS20" s="127"/>
      <c r="IT20" s="127"/>
      <c r="IU20" s="127"/>
      <c r="IV20" s="127"/>
    </row>
    <row r="21" spans="1:256" x14ac:dyDescent="0.2">
      <c r="A21" s="59"/>
      <c r="B21" s="59"/>
      <c r="C21" s="59"/>
      <c r="D21" s="59"/>
      <c r="E21" s="59"/>
      <c r="F21" s="59"/>
      <c r="G21" s="59"/>
      <c r="H21" s="59"/>
      <c r="I21" s="59"/>
    </row>
    <row r="22" spans="1:256" ht="18" x14ac:dyDescent="0.25">
      <c r="A22" s="112" t="s">
        <v>58</v>
      </c>
      <c r="B22" s="112"/>
      <c r="C22" s="112"/>
      <c r="D22" s="112"/>
      <c r="E22" s="112"/>
      <c r="F22" s="112"/>
      <c r="G22" s="128"/>
      <c r="H22" s="112"/>
      <c r="I22" s="112"/>
      <c r="BA22" s="33"/>
      <c r="BB22" s="33"/>
      <c r="BC22" s="33"/>
      <c r="BD22" s="33"/>
      <c r="BE22" s="33"/>
    </row>
    <row r="23" spans="1:256" ht="13.5" thickBot="1" x14ac:dyDescent="0.25">
      <c r="A23" s="59"/>
      <c r="B23" s="59"/>
      <c r="C23" s="59"/>
      <c r="D23" s="59"/>
      <c r="E23" s="59"/>
      <c r="F23" s="59"/>
      <c r="G23" s="59"/>
      <c r="H23" s="59"/>
      <c r="I23" s="59"/>
    </row>
    <row r="24" spans="1:256" x14ac:dyDescent="0.2">
      <c r="A24" s="66" t="s">
        <v>59</v>
      </c>
      <c r="B24" s="67"/>
      <c r="C24" s="67"/>
      <c r="D24" s="129"/>
      <c r="E24" s="130" t="s">
        <v>60</v>
      </c>
      <c r="F24" s="131" t="s">
        <v>61</v>
      </c>
      <c r="G24" s="132" t="s">
        <v>62</v>
      </c>
      <c r="H24" s="133"/>
      <c r="I24" s="134" t="s">
        <v>60</v>
      </c>
    </row>
    <row r="25" spans="1:256" x14ac:dyDescent="0.2">
      <c r="A25" s="57" t="s">
        <v>249</v>
      </c>
      <c r="B25" s="48"/>
      <c r="C25" s="48"/>
      <c r="D25" s="135"/>
      <c r="E25" s="136"/>
      <c r="F25" s="137"/>
      <c r="G25" s="138">
        <f>CHOOSE(BA25+1,HSV+PSV,HSV+PSV+Mont,HSV+PSV+Dodavka+Mont,HSV,PSV,Mont,Dodavka,Mont+Dodavka,0)</f>
        <v>0</v>
      </c>
      <c r="H25" s="139"/>
      <c r="I25" s="140">
        <f>E25+F25*G25/100</f>
        <v>0</v>
      </c>
      <c r="BA25">
        <v>0</v>
      </c>
    </row>
    <row r="26" spans="1:256" x14ac:dyDescent="0.2">
      <c r="A26" s="57" t="s">
        <v>250</v>
      </c>
      <c r="B26" s="48"/>
      <c r="C26" s="48"/>
      <c r="D26" s="135"/>
      <c r="E26" s="136"/>
      <c r="F26" s="137"/>
      <c r="G26" s="138">
        <f>CHOOSE(BA26+1,HSV+PSV,HSV+PSV+Mont,HSV+PSV+Dodavka+Mont,HSV,PSV,Mont,Dodavka,Mont+Dodavka,0)</f>
        <v>0</v>
      </c>
      <c r="H26" s="139"/>
      <c r="I26" s="140">
        <f>E26+F26*G26/100</f>
        <v>0</v>
      </c>
      <c r="BA26">
        <v>0</v>
      </c>
    </row>
    <row r="27" spans="1:256" x14ac:dyDescent="0.2">
      <c r="A27" s="57" t="s">
        <v>251</v>
      </c>
      <c r="B27" s="48"/>
      <c r="C27" s="48"/>
      <c r="D27" s="135"/>
      <c r="E27" s="136"/>
      <c r="F27" s="137"/>
      <c r="G27" s="138">
        <f>CHOOSE(BA27+1,HSV+PSV,HSV+PSV+Mont,HSV+PSV+Dodavka+Mont,HSV,PSV,Mont,Dodavka,Mont+Dodavka,0)</f>
        <v>0</v>
      </c>
      <c r="H27" s="139"/>
      <c r="I27" s="140">
        <f>E27+F27*G27/100</f>
        <v>0</v>
      </c>
      <c r="BA27">
        <v>0</v>
      </c>
    </row>
    <row r="28" spans="1:256" x14ac:dyDescent="0.2">
      <c r="A28" s="57" t="s">
        <v>252</v>
      </c>
      <c r="B28" s="48"/>
      <c r="C28" s="48"/>
      <c r="D28" s="135"/>
      <c r="E28" s="136"/>
      <c r="F28" s="137"/>
      <c r="G28" s="138">
        <f>CHOOSE(BA28+1,HSV+PSV,HSV+PSV+Mont,HSV+PSV+Dodavka+Mont,HSV,PSV,Mont,Dodavka,Mont+Dodavka,0)</f>
        <v>0</v>
      </c>
      <c r="H28" s="139"/>
      <c r="I28" s="140">
        <f>E28+F28*G28/100</f>
        <v>0</v>
      </c>
      <c r="BA28">
        <v>0</v>
      </c>
    </row>
    <row r="29" spans="1:256" x14ac:dyDescent="0.2">
      <c r="A29" s="57" t="s">
        <v>253</v>
      </c>
      <c r="B29" s="48"/>
      <c r="C29" s="48"/>
      <c r="D29" s="135"/>
      <c r="E29" s="136"/>
      <c r="F29" s="137"/>
      <c r="G29" s="138">
        <f>CHOOSE(BA29+1,HSV+PSV,HSV+PSV+Mont,HSV+PSV+Dodavka+Mont,HSV,PSV,Mont,Dodavka,Mont+Dodavka,0)</f>
        <v>0</v>
      </c>
      <c r="H29" s="139"/>
      <c r="I29" s="140">
        <f>E29+F29*G29/100</f>
        <v>0</v>
      </c>
      <c r="BA29">
        <v>1</v>
      </c>
    </row>
    <row r="30" spans="1:256" x14ac:dyDescent="0.2">
      <c r="A30" s="57" t="s">
        <v>254</v>
      </c>
      <c r="B30" s="48"/>
      <c r="C30" s="48"/>
      <c r="D30" s="135"/>
      <c r="E30" s="136"/>
      <c r="F30" s="137"/>
      <c r="G30" s="138">
        <f>CHOOSE(BA30+1,HSV+PSV,HSV+PSV+Mont,HSV+PSV+Dodavka+Mont,HSV,PSV,Mont,Dodavka,Mont+Dodavka,0)</f>
        <v>0</v>
      </c>
      <c r="H30" s="139"/>
      <c r="I30" s="140">
        <f>E30+F30*G30/100</f>
        <v>0</v>
      </c>
      <c r="BA30">
        <v>1</v>
      </c>
    </row>
    <row r="31" spans="1:256" x14ac:dyDescent="0.2">
      <c r="A31" s="57" t="s">
        <v>255</v>
      </c>
      <c r="B31" s="48"/>
      <c r="C31" s="48"/>
      <c r="D31" s="135"/>
      <c r="E31" s="136"/>
      <c r="F31" s="137"/>
      <c r="G31" s="138">
        <f>CHOOSE(BA31+1,HSV+PSV,HSV+PSV+Mont,HSV+PSV+Dodavka+Mont,HSV,PSV,Mont,Dodavka,Mont+Dodavka,0)</f>
        <v>0</v>
      </c>
      <c r="H31" s="139"/>
      <c r="I31" s="140">
        <f>E31+F31*G31/100</f>
        <v>0</v>
      </c>
      <c r="BA31">
        <v>2</v>
      </c>
    </row>
    <row r="32" spans="1:256" x14ac:dyDescent="0.2">
      <c r="A32" s="57" t="s">
        <v>256</v>
      </c>
      <c r="B32" s="48"/>
      <c r="C32" s="48"/>
      <c r="D32" s="135"/>
      <c r="E32" s="136"/>
      <c r="F32" s="137"/>
      <c r="G32" s="138">
        <f>CHOOSE(BA32+1,HSV+PSV,HSV+PSV+Mont,HSV+PSV+Dodavka+Mont,HSV,PSV,Mont,Dodavka,Mont+Dodavka,0)</f>
        <v>0</v>
      </c>
      <c r="H32" s="139"/>
      <c r="I32" s="140">
        <f>E32+F32*G32/100</f>
        <v>0</v>
      </c>
      <c r="BA32">
        <v>2</v>
      </c>
    </row>
    <row r="33" spans="1:9" ht="13.5" thickBot="1" x14ac:dyDescent="0.25">
      <c r="A33" s="141"/>
      <c r="B33" s="142" t="s">
        <v>63</v>
      </c>
      <c r="C33" s="143"/>
      <c r="D33" s="144"/>
      <c r="E33" s="145"/>
      <c r="F33" s="146"/>
      <c r="G33" s="146"/>
      <c r="H33" s="147">
        <f>SUM(I25:I32)</f>
        <v>0</v>
      </c>
      <c r="I33" s="148"/>
    </row>
    <row r="35" spans="1:9" x14ac:dyDescent="0.2">
      <c r="B35" s="127"/>
      <c r="F35" s="149"/>
      <c r="G35" s="150"/>
      <c r="H35" s="150"/>
      <c r="I35" s="151"/>
    </row>
    <row r="36" spans="1:9" x14ac:dyDescent="0.2">
      <c r="F36" s="149"/>
      <c r="G36" s="150"/>
      <c r="H36" s="150"/>
      <c r="I36" s="151"/>
    </row>
    <row r="37" spans="1:9" x14ac:dyDescent="0.2">
      <c r="F37" s="149"/>
      <c r="G37" s="150"/>
      <c r="H37" s="150"/>
      <c r="I37" s="151"/>
    </row>
    <row r="38" spans="1:9" x14ac:dyDescent="0.2">
      <c r="F38" s="149"/>
      <c r="G38" s="150"/>
      <c r="H38" s="150"/>
      <c r="I38" s="151"/>
    </row>
    <row r="39" spans="1:9" x14ac:dyDescent="0.2">
      <c r="F39" s="149"/>
      <c r="G39" s="150"/>
      <c r="H39" s="150"/>
      <c r="I39" s="151"/>
    </row>
    <row r="40" spans="1:9" x14ac:dyDescent="0.2">
      <c r="F40" s="149"/>
      <c r="G40" s="150"/>
      <c r="H40" s="150"/>
      <c r="I40" s="151"/>
    </row>
    <row r="41" spans="1:9" x14ac:dyDescent="0.2">
      <c r="F41" s="149"/>
      <c r="G41" s="150"/>
      <c r="H41" s="150"/>
      <c r="I41" s="151"/>
    </row>
    <row r="42" spans="1:9" x14ac:dyDescent="0.2">
      <c r="F42" s="149"/>
      <c r="G42" s="150"/>
      <c r="H42" s="150"/>
      <c r="I42" s="151"/>
    </row>
    <row r="43" spans="1:9" x14ac:dyDescent="0.2">
      <c r="F43" s="149"/>
      <c r="G43" s="150"/>
      <c r="H43" s="150"/>
      <c r="I43" s="151"/>
    </row>
    <row r="44" spans="1:9" x14ac:dyDescent="0.2">
      <c r="F44" s="149"/>
      <c r="G44" s="150"/>
      <c r="H44" s="150"/>
      <c r="I44" s="151"/>
    </row>
    <row r="45" spans="1:9" x14ac:dyDescent="0.2">
      <c r="F45" s="149"/>
      <c r="G45" s="150"/>
      <c r="H45" s="150"/>
      <c r="I45" s="151"/>
    </row>
    <row r="46" spans="1:9" x14ac:dyDescent="0.2">
      <c r="F46" s="149"/>
      <c r="G46" s="150"/>
      <c r="H46" s="150"/>
      <c r="I46" s="151"/>
    </row>
    <row r="47" spans="1:9" x14ac:dyDescent="0.2">
      <c r="F47" s="149"/>
      <c r="G47" s="150"/>
      <c r="H47" s="150"/>
      <c r="I47" s="151"/>
    </row>
    <row r="48" spans="1:9" x14ac:dyDescent="0.2">
      <c r="F48" s="149"/>
      <c r="G48" s="150"/>
      <c r="H48" s="150"/>
      <c r="I48" s="151"/>
    </row>
    <row r="49" spans="6:9" x14ac:dyDescent="0.2">
      <c r="F49" s="149"/>
      <c r="G49" s="150"/>
      <c r="H49" s="150"/>
      <c r="I49" s="151"/>
    </row>
    <row r="50" spans="6:9" x14ac:dyDescent="0.2">
      <c r="F50" s="149"/>
      <c r="G50" s="150"/>
      <c r="H50" s="150"/>
      <c r="I50" s="151"/>
    </row>
    <row r="51" spans="6:9" x14ac:dyDescent="0.2">
      <c r="F51" s="149"/>
      <c r="G51" s="150"/>
      <c r="H51" s="150"/>
      <c r="I51" s="151"/>
    </row>
    <row r="52" spans="6:9" x14ac:dyDescent="0.2">
      <c r="F52" s="149"/>
      <c r="G52" s="150"/>
      <c r="H52" s="150"/>
      <c r="I52" s="151"/>
    </row>
    <row r="53" spans="6:9" x14ac:dyDescent="0.2">
      <c r="F53" s="149"/>
      <c r="G53" s="150"/>
      <c r="H53" s="150"/>
      <c r="I53" s="151"/>
    </row>
    <row r="54" spans="6:9" x14ac:dyDescent="0.2">
      <c r="F54" s="149"/>
      <c r="G54" s="150"/>
      <c r="H54" s="150"/>
      <c r="I54" s="151"/>
    </row>
    <row r="55" spans="6:9" x14ac:dyDescent="0.2">
      <c r="F55" s="149"/>
      <c r="G55" s="150"/>
      <c r="H55" s="150"/>
      <c r="I55" s="151"/>
    </row>
    <row r="56" spans="6:9" x14ac:dyDescent="0.2">
      <c r="F56" s="149"/>
      <c r="G56" s="150"/>
      <c r="H56" s="150"/>
      <c r="I56" s="151"/>
    </row>
    <row r="57" spans="6:9" x14ac:dyDescent="0.2">
      <c r="F57" s="149"/>
      <c r="G57" s="150"/>
      <c r="H57" s="150"/>
      <c r="I57" s="151"/>
    </row>
    <row r="58" spans="6:9" x14ac:dyDescent="0.2">
      <c r="F58" s="149"/>
      <c r="G58" s="150"/>
      <c r="H58" s="150"/>
      <c r="I58" s="151"/>
    </row>
    <row r="59" spans="6:9" x14ac:dyDescent="0.2">
      <c r="F59" s="149"/>
      <c r="G59" s="150"/>
      <c r="H59" s="150"/>
      <c r="I59" s="151"/>
    </row>
    <row r="60" spans="6:9" x14ac:dyDescent="0.2">
      <c r="F60" s="149"/>
      <c r="G60" s="150"/>
      <c r="H60" s="150"/>
      <c r="I60" s="151"/>
    </row>
    <row r="61" spans="6:9" x14ac:dyDescent="0.2">
      <c r="F61" s="149"/>
      <c r="G61" s="150"/>
      <c r="H61" s="150"/>
      <c r="I61" s="151"/>
    </row>
    <row r="62" spans="6:9" x14ac:dyDescent="0.2">
      <c r="F62" s="149"/>
      <c r="G62" s="150"/>
      <c r="H62" s="150"/>
      <c r="I62" s="151"/>
    </row>
    <row r="63" spans="6:9" x14ac:dyDescent="0.2">
      <c r="F63" s="149"/>
      <c r="G63" s="150"/>
      <c r="H63" s="150"/>
      <c r="I63" s="151"/>
    </row>
    <row r="64" spans="6:9" x14ac:dyDescent="0.2">
      <c r="F64" s="149"/>
      <c r="G64" s="150"/>
      <c r="H64" s="150"/>
      <c r="I64" s="151"/>
    </row>
    <row r="65" spans="6:9" x14ac:dyDescent="0.2">
      <c r="F65" s="149"/>
      <c r="G65" s="150"/>
      <c r="H65" s="150"/>
      <c r="I65" s="151"/>
    </row>
    <row r="66" spans="6:9" x14ac:dyDescent="0.2">
      <c r="F66" s="149"/>
      <c r="G66" s="150"/>
      <c r="H66" s="150"/>
      <c r="I66" s="151"/>
    </row>
    <row r="67" spans="6:9" x14ac:dyDescent="0.2">
      <c r="F67" s="149"/>
      <c r="G67" s="150"/>
      <c r="H67" s="150"/>
      <c r="I67" s="151"/>
    </row>
    <row r="68" spans="6:9" x14ac:dyDescent="0.2">
      <c r="F68" s="149"/>
      <c r="G68" s="150"/>
      <c r="H68" s="150"/>
      <c r="I68" s="151"/>
    </row>
    <row r="69" spans="6:9" x14ac:dyDescent="0.2">
      <c r="F69" s="149"/>
      <c r="G69" s="150"/>
      <c r="H69" s="150"/>
      <c r="I69" s="151"/>
    </row>
    <row r="70" spans="6:9" x14ac:dyDescent="0.2">
      <c r="F70" s="149"/>
      <c r="G70" s="150"/>
      <c r="H70" s="150"/>
      <c r="I70" s="151"/>
    </row>
    <row r="71" spans="6:9" x14ac:dyDescent="0.2">
      <c r="F71" s="149"/>
      <c r="G71" s="150"/>
      <c r="H71" s="150"/>
      <c r="I71" s="151"/>
    </row>
    <row r="72" spans="6:9" x14ac:dyDescent="0.2">
      <c r="F72" s="149"/>
      <c r="G72" s="150"/>
      <c r="H72" s="150"/>
      <c r="I72" s="151"/>
    </row>
    <row r="73" spans="6:9" x14ac:dyDescent="0.2">
      <c r="F73" s="149"/>
      <c r="G73" s="150"/>
      <c r="H73" s="150"/>
      <c r="I73" s="151"/>
    </row>
    <row r="74" spans="6:9" x14ac:dyDescent="0.2">
      <c r="F74" s="149"/>
      <c r="G74" s="150"/>
      <c r="H74" s="150"/>
      <c r="I74" s="151"/>
    </row>
    <row r="75" spans="6:9" x14ac:dyDescent="0.2">
      <c r="F75" s="149"/>
      <c r="G75" s="150"/>
      <c r="H75" s="150"/>
      <c r="I75" s="151"/>
    </row>
    <row r="76" spans="6:9" x14ac:dyDescent="0.2">
      <c r="F76" s="149"/>
      <c r="G76" s="150"/>
      <c r="H76" s="150"/>
      <c r="I76" s="151"/>
    </row>
    <row r="77" spans="6:9" x14ac:dyDescent="0.2">
      <c r="F77" s="149"/>
      <c r="G77" s="150"/>
      <c r="H77" s="150"/>
      <c r="I77" s="151"/>
    </row>
    <row r="78" spans="6:9" x14ac:dyDescent="0.2">
      <c r="F78" s="149"/>
      <c r="G78" s="150"/>
      <c r="H78" s="150"/>
      <c r="I78" s="151"/>
    </row>
    <row r="79" spans="6:9" x14ac:dyDescent="0.2">
      <c r="F79" s="149"/>
      <c r="G79" s="150"/>
      <c r="H79" s="150"/>
      <c r="I79" s="151"/>
    </row>
    <row r="80" spans="6:9" x14ac:dyDescent="0.2">
      <c r="F80" s="149"/>
      <c r="G80" s="150"/>
      <c r="H80" s="150"/>
      <c r="I80" s="151"/>
    </row>
    <row r="81" spans="6:9" x14ac:dyDescent="0.2">
      <c r="F81" s="149"/>
      <c r="G81" s="150"/>
      <c r="H81" s="150"/>
      <c r="I81" s="151"/>
    </row>
    <row r="82" spans="6:9" x14ac:dyDescent="0.2">
      <c r="F82" s="149"/>
      <c r="G82" s="150"/>
      <c r="H82" s="150"/>
      <c r="I82" s="151"/>
    </row>
    <row r="83" spans="6:9" x14ac:dyDescent="0.2">
      <c r="F83" s="149"/>
      <c r="G83" s="150"/>
      <c r="H83" s="150"/>
      <c r="I83" s="151"/>
    </row>
    <row r="84" spans="6:9" x14ac:dyDescent="0.2">
      <c r="F84" s="149"/>
      <c r="G84" s="150"/>
      <c r="H84" s="150"/>
      <c r="I84" s="151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7B528-86CB-4497-A1FE-26E58FF3D59E}">
  <sheetPr codeName="List2"/>
  <dimension ref="A1:CZ191"/>
  <sheetViews>
    <sheetView showGridLines="0" showZeros="0" zoomScaleNormal="100" workbookViewId="0">
      <selection activeCell="A130" sqref="A130:XFD132"/>
    </sheetView>
  </sheetViews>
  <sheetFormatPr defaultRowHeight="12.75" x14ac:dyDescent="0.2"/>
  <cols>
    <col min="1" max="1" width="4.42578125" style="153" customWidth="1"/>
    <col min="2" max="2" width="11.5703125" style="153" customWidth="1"/>
    <col min="3" max="3" width="40.42578125" style="153" customWidth="1"/>
    <col min="4" max="4" width="5.5703125" style="153" customWidth="1"/>
    <col min="5" max="5" width="8.5703125" style="207" customWidth="1"/>
    <col min="6" max="6" width="9.85546875" style="153" customWidth="1"/>
    <col min="7" max="7" width="13.85546875" style="153" customWidth="1"/>
    <col min="8" max="11" width="9.140625" style="153"/>
    <col min="12" max="12" width="75.42578125" style="153" customWidth="1"/>
    <col min="13" max="13" width="45.28515625" style="153" customWidth="1"/>
    <col min="14" max="256" width="9.140625" style="153"/>
    <col min="257" max="257" width="4.42578125" style="153" customWidth="1"/>
    <col min="258" max="258" width="11.5703125" style="153" customWidth="1"/>
    <col min="259" max="259" width="40.42578125" style="153" customWidth="1"/>
    <col min="260" max="260" width="5.5703125" style="153" customWidth="1"/>
    <col min="261" max="261" width="8.5703125" style="153" customWidth="1"/>
    <col min="262" max="262" width="9.85546875" style="153" customWidth="1"/>
    <col min="263" max="263" width="13.85546875" style="153" customWidth="1"/>
    <col min="264" max="267" width="9.140625" style="153"/>
    <col min="268" max="268" width="75.42578125" style="153" customWidth="1"/>
    <col min="269" max="269" width="45.28515625" style="153" customWidth="1"/>
    <col min="270" max="512" width="9.140625" style="153"/>
    <col min="513" max="513" width="4.42578125" style="153" customWidth="1"/>
    <col min="514" max="514" width="11.5703125" style="153" customWidth="1"/>
    <col min="515" max="515" width="40.42578125" style="153" customWidth="1"/>
    <col min="516" max="516" width="5.5703125" style="153" customWidth="1"/>
    <col min="517" max="517" width="8.5703125" style="153" customWidth="1"/>
    <col min="518" max="518" width="9.85546875" style="153" customWidth="1"/>
    <col min="519" max="519" width="13.85546875" style="153" customWidth="1"/>
    <col min="520" max="523" width="9.140625" style="153"/>
    <col min="524" max="524" width="75.42578125" style="153" customWidth="1"/>
    <col min="525" max="525" width="45.28515625" style="153" customWidth="1"/>
    <col min="526" max="768" width="9.140625" style="153"/>
    <col min="769" max="769" width="4.42578125" style="153" customWidth="1"/>
    <col min="770" max="770" width="11.5703125" style="153" customWidth="1"/>
    <col min="771" max="771" width="40.42578125" style="153" customWidth="1"/>
    <col min="772" max="772" width="5.5703125" style="153" customWidth="1"/>
    <col min="773" max="773" width="8.5703125" style="153" customWidth="1"/>
    <col min="774" max="774" width="9.85546875" style="153" customWidth="1"/>
    <col min="775" max="775" width="13.85546875" style="153" customWidth="1"/>
    <col min="776" max="779" width="9.140625" style="153"/>
    <col min="780" max="780" width="75.42578125" style="153" customWidth="1"/>
    <col min="781" max="781" width="45.28515625" style="153" customWidth="1"/>
    <col min="782" max="1024" width="9.140625" style="153"/>
    <col min="1025" max="1025" width="4.42578125" style="153" customWidth="1"/>
    <col min="1026" max="1026" width="11.5703125" style="153" customWidth="1"/>
    <col min="1027" max="1027" width="40.42578125" style="153" customWidth="1"/>
    <col min="1028" max="1028" width="5.5703125" style="153" customWidth="1"/>
    <col min="1029" max="1029" width="8.5703125" style="153" customWidth="1"/>
    <col min="1030" max="1030" width="9.85546875" style="153" customWidth="1"/>
    <col min="1031" max="1031" width="13.85546875" style="153" customWidth="1"/>
    <col min="1032" max="1035" width="9.140625" style="153"/>
    <col min="1036" max="1036" width="75.42578125" style="153" customWidth="1"/>
    <col min="1037" max="1037" width="45.28515625" style="153" customWidth="1"/>
    <col min="1038" max="1280" width="9.140625" style="153"/>
    <col min="1281" max="1281" width="4.42578125" style="153" customWidth="1"/>
    <col min="1282" max="1282" width="11.5703125" style="153" customWidth="1"/>
    <col min="1283" max="1283" width="40.42578125" style="153" customWidth="1"/>
    <col min="1284" max="1284" width="5.5703125" style="153" customWidth="1"/>
    <col min="1285" max="1285" width="8.5703125" style="153" customWidth="1"/>
    <col min="1286" max="1286" width="9.85546875" style="153" customWidth="1"/>
    <col min="1287" max="1287" width="13.85546875" style="153" customWidth="1"/>
    <col min="1288" max="1291" width="9.140625" style="153"/>
    <col min="1292" max="1292" width="75.42578125" style="153" customWidth="1"/>
    <col min="1293" max="1293" width="45.28515625" style="153" customWidth="1"/>
    <col min="1294" max="1536" width="9.140625" style="153"/>
    <col min="1537" max="1537" width="4.42578125" style="153" customWidth="1"/>
    <col min="1538" max="1538" width="11.5703125" style="153" customWidth="1"/>
    <col min="1539" max="1539" width="40.42578125" style="153" customWidth="1"/>
    <col min="1540" max="1540" width="5.5703125" style="153" customWidth="1"/>
    <col min="1541" max="1541" width="8.5703125" style="153" customWidth="1"/>
    <col min="1542" max="1542" width="9.85546875" style="153" customWidth="1"/>
    <col min="1543" max="1543" width="13.85546875" style="153" customWidth="1"/>
    <col min="1544" max="1547" width="9.140625" style="153"/>
    <col min="1548" max="1548" width="75.42578125" style="153" customWidth="1"/>
    <col min="1549" max="1549" width="45.28515625" style="153" customWidth="1"/>
    <col min="1550" max="1792" width="9.140625" style="153"/>
    <col min="1793" max="1793" width="4.42578125" style="153" customWidth="1"/>
    <col min="1794" max="1794" width="11.5703125" style="153" customWidth="1"/>
    <col min="1795" max="1795" width="40.42578125" style="153" customWidth="1"/>
    <col min="1796" max="1796" width="5.5703125" style="153" customWidth="1"/>
    <col min="1797" max="1797" width="8.5703125" style="153" customWidth="1"/>
    <col min="1798" max="1798" width="9.85546875" style="153" customWidth="1"/>
    <col min="1799" max="1799" width="13.85546875" style="153" customWidth="1"/>
    <col min="1800" max="1803" width="9.140625" style="153"/>
    <col min="1804" max="1804" width="75.42578125" style="153" customWidth="1"/>
    <col min="1805" max="1805" width="45.28515625" style="153" customWidth="1"/>
    <col min="1806" max="2048" width="9.140625" style="153"/>
    <col min="2049" max="2049" width="4.42578125" style="153" customWidth="1"/>
    <col min="2050" max="2050" width="11.5703125" style="153" customWidth="1"/>
    <col min="2051" max="2051" width="40.42578125" style="153" customWidth="1"/>
    <col min="2052" max="2052" width="5.5703125" style="153" customWidth="1"/>
    <col min="2053" max="2053" width="8.5703125" style="153" customWidth="1"/>
    <col min="2054" max="2054" width="9.85546875" style="153" customWidth="1"/>
    <col min="2055" max="2055" width="13.85546875" style="153" customWidth="1"/>
    <col min="2056" max="2059" width="9.140625" style="153"/>
    <col min="2060" max="2060" width="75.42578125" style="153" customWidth="1"/>
    <col min="2061" max="2061" width="45.28515625" style="153" customWidth="1"/>
    <col min="2062" max="2304" width="9.140625" style="153"/>
    <col min="2305" max="2305" width="4.42578125" style="153" customWidth="1"/>
    <col min="2306" max="2306" width="11.5703125" style="153" customWidth="1"/>
    <col min="2307" max="2307" width="40.42578125" style="153" customWidth="1"/>
    <col min="2308" max="2308" width="5.5703125" style="153" customWidth="1"/>
    <col min="2309" max="2309" width="8.5703125" style="153" customWidth="1"/>
    <col min="2310" max="2310" width="9.85546875" style="153" customWidth="1"/>
    <col min="2311" max="2311" width="13.85546875" style="153" customWidth="1"/>
    <col min="2312" max="2315" width="9.140625" style="153"/>
    <col min="2316" max="2316" width="75.42578125" style="153" customWidth="1"/>
    <col min="2317" max="2317" width="45.28515625" style="153" customWidth="1"/>
    <col min="2318" max="2560" width="9.140625" style="153"/>
    <col min="2561" max="2561" width="4.42578125" style="153" customWidth="1"/>
    <col min="2562" max="2562" width="11.5703125" style="153" customWidth="1"/>
    <col min="2563" max="2563" width="40.42578125" style="153" customWidth="1"/>
    <col min="2564" max="2564" width="5.5703125" style="153" customWidth="1"/>
    <col min="2565" max="2565" width="8.5703125" style="153" customWidth="1"/>
    <col min="2566" max="2566" width="9.85546875" style="153" customWidth="1"/>
    <col min="2567" max="2567" width="13.85546875" style="153" customWidth="1"/>
    <col min="2568" max="2571" width="9.140625" style="153"/>
    <col min="2572" max="2572" width="75.42578125" style="153" customWidth="1"/>
    <col min="2573" max="2573" width="45.28515625" style="153" customWidth="1"/>
    <col min="2574" max="2816" width="9.140625" style="153"/>
    <col min="2817" max="2817" width="4.42578125" style="153" customWidth="1"/>
    <col min="2818" max="2818" width="11.5703125" style="153" customWidth="1"/>
    <col min="2819" max="2819" width="40.42578125" style="153" customWidth="1"/>
    <col min="2820" max="2820" width="5.5703125" style="153" customWidth="1"/>
    <col min="2821" max="2821" width="8.5703125" style="153" customWidth="1"/>
    <col min="2822" max="2822" width="9.85546875" style="153" customWidth="1"/>
    <col min="2823" max="2823" width="13.85546875" style="153" customWidth="1"/>
    <col min="2824" max="2827" width="9.140625" style="153"/>
    <col min="2828" max="2828" width="75.42578125" style="153" customWidth="1"/>
    <col min="2829" max="2829" width="45.28515625" style="153" customWidth="1"/>
    <col min="2830" max="3072" width="9.140625" style="153"/>
    <col min="3073" max="3073" width="4.42578125" style="153" customWidth="1"/>
    <col min="3074" max="3074" width="11.5703125" style="153" customWidth="1"/>
    <col min="3075" max="3075" width="40.42578125" style="153" customWidth="1"/>
    <col min="3076" max="3076" width="5.5703125" style="153" customWidth="1"/>
    <col min="3077" max="3077" width="8.5703125" style="153" customWidth="1"/>
    <col min="3078" max="3078" width="9.85546875" style="153" customWidth="1"/>
    <col min="3079" max="3079" width="13.85546875" style="153" customWidth="1"/>
    <col min="3080" max="3083" width="9.140625" style="153"/>
    <col min="3084" max="3084" width="75.42578125" style="153" customWidth="1"/>
    <col min="3085" max="3085" width="45.28515625" style="153" customWidth="1"/>
    <col min="3086" max="3328" width="9.140625" style="153"/>
    <col min="3329" max="3329" width="4.42578125" style="153" customWidth="1"/>
    <col min="3330" max="3330" width="11.5703125" style="153" customWidth="1"/>
    <col min="3331" max="3331" width="40.42578125" style="153" customWidth="1"/>
    <col min="3332" max="3332" width="5.5703125" style="153" customWidth="1"/>
    <col min="3333" max="3333" width="8.5703125" style="153" customWidth="1"/>
    <col min="3334" max="3334" width="9.85546875" style="153" customWidth="1"/>
    <col min="3335" max="3335" width="13.85546875" style="153" customWidth="1"/>
    <col min="3336" max="3339" width="9.140625" style="153"/>
    <col min="3340" max="3340" width="75.42578125" style="153" customWidth="1"/>
    <col min="3341" max="3341" width="45.28515625" style="153" customWidth="1"/>
    <col min="3342" max="3584" width="9.140625" style="153"/>
    <col min="3585" max="3585" width="4.42578125" style="153" customWidth="1"/>
    <col min="3586" max="3586" width="11.5703125" style="153" customWidth="1"/>
    <col min="3587" max="3587" width="40.42578125" style="153" customWidth="1"/>
    <col min="3588" max="3588" width="5.5703125" style="153" customWidth="1"/>
    <col min="3589" max="3589" width="8.5703125" style="153" customWidth="1"/>
    <col min="3590" max="3590" width="9.85546875" style="153" customWidth="1"/>
    <col min="3591" max="3591" width="13.85546875" style="153" customWidth="1"/>
    <col min="3592" max="3595" width="9.140625" style="153"/>
    <col min="3596" max="3596" width="75.42578125" style="153" customWidth="1"/>
    <col min="3597" max="3597" width="45.28515625" style="153" customWidth="1"/>
    <col min="3598" max="3840" width="9.140625" style="153"/>
    <col min="3841" max="3841" width="4.42578125" style="153" customWidth="1"/>
    <col min="3842" max="3842" width="11.5703125" style="153" customWidth="1"/>
    <col min="3843" max="3843" width="40.42578125" style="153" customWidth="1"/>
    <col min="3844" max="3844" width="5.5703125" style="153" customWidth="1"/>
    <col min="3845" max="3845" width="8.5703125" style="153" customWidth="1"/>
    <col min="3846" max="3846" width="9.85546875" style="153" customWidth="1"/>
    <col min="3847" max="3847" width="13.85546875" style="153" customWidth="1"/>
    <col min="3848" max="3851" width="9.140625" style="153"/>
    <col min="3852" max="3852" width="75.42578125" style="153" customWidth="1"/>
    <col min="3853" max="3853" width="45.28515625" style="153" customWidth="1"/>
    <col min="3854" max="4096" width="9.140625" style="153"/>
    <col min="4097" max="4097" width="4.42578125" style="153" customWidth="1"/>
    <col min="4098" max="4098" width="11.5703125" style="153" customWidth="1"/>
    <col min="4099" max="4099" width="40.42578125" style="153" customWidth="1"/>
    <col min="4100" max="4100" width="5.5703125" style="153" customWidth="1"/>
    <col min="4101" max="4101" width="8.5703125" style="153" customWidth="1"/>
    <col min="4102" max="4102" width="9.85546875" style="153" customWidth="1"/>
    <col min="4103" max="4103" width="13.85546875" style="153" customWidth="1"/>
    <col min="4104" max="4107" width="9.140625" style="153"/>
    <col min="4108" max="4108" width="75.42578125" style="153" customWidth="1"/>
    <col min="4109" max="4109" width="45.28515625" style="153" customWidth="1"/>
    <col min="4110" max="4352" width="9.140625" style="153"/>
    <col min="4353" max="4353" width="4.42578125" style="153" customWidth="1"/>
    <col min="4354" max="4354" width="11.5703125" style="153" customWidth="1"/>
    <col min="4355" max="4355" width="40.42578125" style="153" customWidth="1"/>
    <col min="4356" max="4356" width="5.5703125" style="153" customWidth="1"/>
    <col min="4357" max="4357" width="8.5703125" style="153" customWidth="1"/>
    <col min="4358" max="4358" width="9.85546875" style="153" customWidth="1"/>
    <col min="4359" max="4359" width="13.85546875" style="153" customWidth="1"/>
    <col min="4360" max="4363" width="9.140625" style="153"/>
    <col min="4364" max="4364" width="75.42578125" style="153" customWidth="1"/>
    <col min="4365" max="4365" width="45.28515625" style="153" customWidth="1"/>
    <col min="4366" max="4608" width="9.140625" style="153"/>
    <col min="4609" max="4609" width="4.42578125" style="153" customWidth="1"/>
    <col min="4610" max="4610" width="11.5703125" style="153" customWidth="1"/>
    <col min="4611" max="4611" width="40.42578125" style="153" customWidth="1"/>
    <col min="4612" max="4612" width="5.5703125" style="153" customWidth="1"/>
    <col min="4613" max="4613" width="8.5703125" style="153" customWidth="1"/>
    <col min="4614" max="4614" width="9.85546875" style="153" customWidth="1"/>
    <col min="4615" max="4615" width="13.85546875" style="153" customWidth="1"/>
    <col min="4616" max="4619" width="9.140625" style="153"/>
    <col min="4620" max="4620" width="75.42578125" style="153" customWidth="1"/>
    <col min="4621" max="4621" width="45.28515625" style="153" customWidth="1"/>
    <col min="4622" max="4864" width="9.140625" style="153"/>
    <col min="4865" max="4865" width="4.42578125" style="153" customWidth="1"/>
    <col min="4866" max="4866" width="11.5703125" style="153" customWidth="1"/>
    <col min="4867" max="4867" width="40.42578125" style="153" customWidth="1"/>
    <col min="4868" max="4868" width="5.5703125" style="153" customWidth="1"/>
    <col min="4869" max="4869" width="8.5703125" style="153" customWidth="1"/>
    <col min="4870" max="4870" width="9.85546875" style="153" customWidth="1"/>
    <col min="4871" max="4871" width="13.85546875" style="153" customWidth="1"/>
    <col min="4872" max="4875" width="9.140625" style="153"/>
    <col min="4876" max="4876" width="75.42578125" style="153" customWidth="1"/>
    <col min="4877" max="4877" width="45.28515625" style="153" customWidth="1"/>
    <col min="4878" max="5120" width="9.140625" style="153"/>
    <col min="5121" max="5121" width="4.42578125" style="153" customWidth="1"/>
    <col min="5122" max="5122" width="11.5703125" style="153" customWidth="1"/>
    <col min="5123" max="5123" width="40.42578125" style="153" customWidth="1"/>
    <col min="5124" max="5124" width="5.5703125" style="153" customWidth="1"/>
    <col min="5125" max="5125" width="8.5703125" style="153" customWidth="1"/>
    <col min="5126" max="5126" width="9.85546875" style="153" customWidth="1"/>
    <col min="5127" max="5127" width="13.85546875" style="153" customWidth="1"/>
    <col min="5128" max="5131" width="9.140625" style="153"/>
    <col min="5132" max="5132" width="75.42578125" style="153" customWidth="1"/>
    <col min="5133" max="5133" width="45.28515625" style="153" customWidth="1"/>
    <col min="5134" max="5376" width="9.140625" style="153"/>
    <col min="5377" max="5377" width="4.42578125" style="153" customWidth="1"/>
    <col min="5378" max="5378" width="11.5703125" style="153" customWidth="1"/>
    <col min="5379" max="5379" width="40.42578125" style="153" customWidth="1"/>
    <col min="5380" max="5380" width="5.5703125" style="153" customWidth="1"/>
    <col min="5381" max="5381" width="8.5703125" style="153" customWidth="1"/>
    <col min="5382" max="5382" width="9.85546875" style="153" customWidth="1"/>
    <col min="5383" max="5383" width="13.85546875" style="153" customWidth="1"/>
    <col min="5384" max="5387" width="9.140625" style="153"/>
    <col min="5388" max="5388" width="75.42578125" style="153" customWidth="1"/>
    <col min="5389" max="5389" width="45.28515625" style="153" customWidth="1"/>
    <col min="5390" max="5632" width="9.140625" style="153"/>
    <col min="5633" max="5633" width="4.42578125" style="153" customWidth="1"/>
    <col min="5634" max="5634" width="11.5703125" style="153" customWidth="1"/>
    <col min="5635" max="5635" width="40.42578125" style="153" customWidth="1"/>
    <col min="5636" max="5636" width="5.5703125" style="153" customWidth="1"/>
    <col min="5637" max="5637" width="8.5703125" style="153" customWidth="1"/>
    <col min="5638" max="5638" width="9.85546875" style="153" customWidth="1"/>
    <col min="5639" max="5639" width="13.85546875" style="153" customWidth="1"/>
    <col min="5640" max="5643" width="9.140625" style="153"/>
    <col min="5644" max="5644" width="75.42578125" style="153" customWidth="1"/>
    <col min="5645" max="5645" width="45.28515625" style="153" customWidth="1"/>
    <col min="5646" max="5888" width="9.140625" style="153"/>
    <col min="5889" max="5889" width="4.42578125" style="153" customWidth="1"/>
    <col min="5890" max="5890" width="11.5703125" style="153" customWidth="1"/>
    <col min="5891" max="5891" width="40.42578125" style="153" customWidth="1"/>
    <col min="5892" max="5892" width="5.5703125" style="153" customWidth="1"/>
    <col min="5893" max="5893" width="8.5703125" style="153" customWidth="1"/>
    <col min="5894" max="5894" width="9.85546875" style="153" customWidth="1"/>
    <col min="5895" max="5895" width="13.85546875" style="153" customWidth="1"/>
    <col min="5896" max="5899" width="9.140625" style="153"/>
    <col min="5900" max="5900" width="75.42578125" style="153" customWidth="1"/>
    <col min="5901" max="5901" width="45.28515625" style="153" customWidth="1"/>
    <col min="5902" max="6144" width="9.140625" style="153"/>
    <col min="6145" max="6145" width="4.42578125" style="153" customWidth="1"/>
    <col min="6146" max="6146" width="11.5703125" style="153" customWidth="1"/>
    <col min="6147" max="6147" width="40.42578125" style="153" customWidth="1"/>
    <col min="6148" max="6148" width="5.5703125" style="153" customWidth="1"/>
    <col min="6149" max="6149" width="8.5703125" style="153" customWidth="1"/>
    <col min="6150" max="6150" width="9.85546875" style="153" customWidth="1"/>
    <col min="6151" max="6151" width="13.85546875" style="153" customWidth="1"/>
    <col min="6152" max="6155" width="9.140625" style="153"/>
    <col min="6156" max="6156" width="75.42578125" style="153" customWidth="1"/>
    <col min="6157" max="6157" width="45.28515625" style="153" customWidth="1"/>
    <col min="6158" max="6400" width="9.140625" style="153"/>
    <col min="6401" max="6401" width="4.42578125" style="153" customWidth="1"/>
    <col min="6402" max="6402" width="11.5703125" style="153" customWidth="1"/>
    <col min="6403" max="6403" width="40.42578125" style="153" customWidth="1"/>
    <col min="6404" max="6404" width="5.5703125" style="153" customWidth="1"/>
    <col min="6405" max="6405" width="8.5703125" style="153" customWidth="1"/>
    <col min="6406" max="6406" width="9.85546875" style="153" customWidth="1"/>
    <col min="6407" max="6407" width="13.85546875" style="153" customWidth="1"/>
    <col min="6408" max="6411" width="9.140625" style="153"/>
    <col min="6412" max="6412" width="75.42578125" style="153" customWidth="1"/>
    <col min="6413" max="6413" width="45.28515625" style="153" customWidth="1"/>
    <col min="6414" max="6656" width="9.140625" style="153"/>
    <col min="6657" max="6657" width="4.42578125" style="153" customWidth="1"/>
    <col min="6658" max="6658" width="11.5703125" style="153" customWidth="1"/>
    <col min="6659" max="6659" width="40.42578125" style="153" customWidth="1"/>
    <col min="6660" max="6660" width="5.5703125" style="153" customWidth="1"/>
    <col min="6661" max="6661" width="8.5703125" style="153" customWidth="1"/>
    <col min="6662" max="6662" width="9.85546875" style="153" customWidth="1"/>
    <col min="6663" max="6663" width="13.85546875" style="153" customWidth="1"/>
    <col min="6664" max="6667" width="9.140625" style="153"/>
    <col min="6668" max="6668" width="75.42578125" style="153" customWidth="1"/>
    <col min="6669" max="6669" width="45.28515625" style="153" customWidth="1"/>
    <col min="6670" max="6912" width="9.140625" style="153"/>
    <col min="6913" max="6913" width="4.42578125" style="153" customWidth="1"/>
    <col min="6914" max="6914" width="11.5703125" style="153" customWidth="1"/>
    <col min="6915" max="6915" width="40.42578125" style="153" customWidth="1"/>
    <col min="6916" max="6916" width="5.5703125" style="153" customWidth="1"/>
    <col min="6917" max="6917" width="8.5703125" style="153" customWidth="1"/>
    <col min="6918" max="6918" width="9.85546875" style="153" customWidth="1"/>
    <col min="6919" max="6919" width="13.85546875" style="153" customWidth="1"/>
    <col min="6920" max="6923" width="9.140625" style="153"/>
    <col min="6924" max="6924" width="75.42578125" style="153" customWidth="1"/>
    <col min="6925" max="6925" width="45.28515625" style="153" customWidth="1"/>
    <col min="6926" max="7168" width="9.140625" style="153"/>
    <col min="7169" max="7169" width="4.42578125" style="153" customWidth="1"/>
    <col min="7170" max="7170" width="11.5703125" style="153" customWidth="1"/>
    <col min="7171" max="7171" width="40.42578125" style="153" customWidth="1"/>
    <col min="7172" max="7172" width="5.5703125" style="153" customWidth="1"/>
    <col min="7173" max="7173" width="8.5703125" style="153" customWidth="1"/>
    <col min="7174" max="7174" width="9.85546875" style="153" customWidth="1"/>
    <col min="7175" max="7175" width="13.85546875" style="153" customWidth="1"/>
    <col min="7176" max="7179" width="9.140625" style="153"/>
    <col min="7180" max="7180" width="75.42578125" style="153" customWidth="1"/>
    <col min="7181" max="7181" width="45.28515625" style="153" customWidth="1"/>
    <col min="7182" max="7424" width="9.140625" style="153"/>
    <col min="7425" max="7425" width="4.42578125" style="153" customWidth="1"/>
    <col min="7426" max="7426" width="11.5703125" style="153" customWidth="1"/>
    <col min="7427" max="7427" width="40.42578125" style="153" customWidth="1"/>
    <col min="7428" max="7428" width="5.5703125" style="153" customWidth="1"/>
    <col min="7429" max="7429" width="8.5703125" style="153" customWidth="1"/>
    <col min="7430" max="7430" width="9.85546875" style="153" customWidth="1"/>
    <col min="7431" max="7431" width="13.85546875" style="153" customWidth="1"/>
    <col min="7432" max="7435" width="9.140625" style="153"/>
    <col min="7436" max="7436" width="75.42578125" style="153" customWidth="1"/>
    <col min="7437" max="7437" width="45.28515625" style="153" customWidth="1"/>
    <col min="7438" max="7680" width="9.140625" style="153"/>
    <col min="7681" max="7681" width="4.42578125" style="153" customWidth="1"/>
    <col min="7682" max="7682" width="11.5703125" style="153" customWidth="1"/>
    <col min="7683" max="7683" width="40.42578125" style="153" customWidth="1"/>
    <col min="7684" max="7684" width="5.5703125" style="153" customWidth="1"/>
    <col min="7685" max="7685" width="8.5703125" style="153" customWidth="1"/>
    <col min="7686" max="7686" width="9.85546875" style="153" customWidth="1"/>
    <col min="7687" max="7687" width="13.85546875" style="153" customWidth="1"/>
    <col min="7688" max="7691" width="9.140625" style="153"/>
    <col min="7692" max="7692" width="75.42578125" style="153" customWidth="1"/>
    <col min="7693" max="7693" width="45.28515625" style="153" customWidth="1"/>
    <col min="7694" max="7936" width="9.140625" style="153"/>
    <col min="7937" max="7937" width="4.42578125" style="153" customWidth="1"/>
    <col min="7938" max="7938" width="11.5703125" style="153" customWidth="1"/>
    <col min="7939" max="7939" width="40.42578125" style="153" customWidth="1"/>
    <col min="7940" max="7940" width="5.5703125" style="153" customWidth="1"/>
    <col min="7941" max="7941" width="8.5703125" style="153" customWidth="1"/>
    <col min="7942" max="7942" width="9.85546875" style="153" customWidth="1"/>
    <col min="7943" max="7943" width="13.85546875" style="153" customWidth="1"/>
    <col min="7944" max="7947" width="9.140625" style="153"/>
    <col min="7948" max="7948" width="75.42578125" style="153" customWidth="1"/>
    <col min="7949" max="7949" width="45.28515625" style="153" customWidth="1"/>
    <col min="7950" max="8192" width="9.140625" style="153"/>
    <col min="8193" max="8193" width="4.42578125" style="153" customWidth="1"/>
    <col min="8194" max="8194" width="11.5703125" style="153" customWidth="1"/>
    <col min="8195" max="8195" width="40.42578125" style="153" customWidth="1"/>
    <col min="8196" max="8196" width="5.5703125" style="153" customWidth="1"/>
    <col min="8197" max="8197" width="8.5703125" style="153" customWidth="1"/>
    <col min="8198" max="8198" width="9.85546875" style="153" customWidth="1"/>
    <col min="8199" max="8199" width="13.85546875" style="153" customWidth="1"/>
    <col min="8200" max="8203" width="9.140625" style="153"/>
    <col min="8204" max="8204" width="75.42578125" style="153" customWidth="1"/>
    <col min="8205" max="8205" width="45.28515625" style="153" customWidth="1"/>
    <col min="8206" max="8448" width="9.140625" style="153"/>
    <col min="8449" max="8449" width="4.42578125" style="153" customWidth="1"/>
    <col min="8450" max="8450" width="11.5703125" style="153" customWidth="1"/>
    <col min="8451" max="8451" width="40.42578125" style="153" customWidth="1"/>
    <col min="8452" max="8452" width="5.5703125" style="153" customWidth="1"/>
    <col min="8453" max="8453" width="8.5703125" style="153" customWidth="1"/>
    <col min="8454" max="8454" width="9.85546875" style="153" customWidth="1"/>
    <col min="8455" max="8455" width="13.85546875" style="153" customWidth="1"/>
    <col min="8456" max="8459" width="9.140625" style="153"/>
    <col min="8460" max="8460" width="75.42578125" style="153" customWidth="1"/>
    <col min="8461" max="8461" width="45.28515625" style="153" customWidth="1"/>
    <col min="8462" max="8704" width="9.140625" style="153"/>
    <col min="8705" max="8705" width="4.42578125" style="153" customWidth="1"/>
    <col min="8706" max="8706" width="11.5703125" style="153" customWidth="1"/>
    <col min="8707" max="8707" width="40.42578125" style="153" customWidth="1"/>
    <col min="8708" max="8708" width="5.5703125" style="153" customWidth="1"/>
    <col min="8709" max="8709" width="8.5703125" style="153" customWidth="1"/>
    <col min="8710" max="8710" width="9.85546875" style="153" customWidth="1"/>
    <col min="8711" max="8711" width="13.85546875" style="153" customWidth="1"/>
    <col min="8712" max="8715" width="9.140625" style="153"/>
    <col min="8716" max="8716" width="75.42578125" style="153" customWidth="1"/>
    <col min="8717" max="8717" width="45.28515625" style="153" customWidth="1"/>
    <col min="8718" max="8960" width="9.140625" style="153"/>
    <col min="8961" max="8961" width="4.42578125" style="153" customWidth="1"/>
    <col min="8962" max="8962" width="11.5703125" style="153" customWidth="1"/>
    <col min="8963" max="8963" width="40.42578125" style="153" customWidth="1"/>
    <col min="8964" max="8964" width="5.5703125" style="153" customWidth="1"/>
    <col min="8965" max="8965" width="8.5703125" style="153" customWidth="1"/>
    <col min="8966" max="8966" width="9.85546875" style="153" customWidth="1"/>
    <col min="8967" max="8967" width="13.85546875" style="153" customWidth="1"/>
    <col min="8968" max="8971" width="9.140625" style="153"/>
    <col min="8972" max="8972" width="75.42578125" style="153" customWidth="1"/>
    <col min="8973" max="8973" width="45.28515625" style="153" customWidth="1"/>
    <col min="8974" max="9216" width="9.140625" style="153"/>
    <col min="9217" max="9217" width="4.42578125" style="153" customWidth="1"/>
    <col min="9218" max="9218" width="11.5703125" style="153" customWidth="1"/>
    <col min="9219" max="9219" width="40.42578125" style="153" customWidth="1"/>
    <col min="9220" max="9220" width="5.5703125" style="153" customWidth="1"/>
    <col min="9221" max="9221" width="8.5703125" style="153" customWidth="1"/>
    <col min="9222" max="9222" width="9.85546875" style="153" customWidth="1"/>
    <col min="9223" max="9223" width="13.85546875" style="153" customWidth="1"/>
    <col min="9224" max="9227" width="9.140625" style="153"/>
    <col min="9228" max="9228" width="75.42578125" style="153" customWidth="1"/>
    <col min="9229" max="9229" width="45.28515625" style="153" customWidth="1"/>
    <col min="9230" max="9472" width="9.140625" style="153"/>
    <col min="9473" max="9473" width="4.42578125" style="153" customWidth="1"/>
    <col min="9474" max="9474" width="11.5703125" style="153" customWidth="1"/>
    <col min="9475" max="9475" width="40.42578125" style="153" customWidth="1"/>
    <col min="9476" max="9476" width="5.5703125" style="153" customWidth="1"/>
    <col min="9477" max="9477" width="8.5703125" style="153" customWidth="1"/>
    <col min="9478" max="9478" width="9.85546875" style="153" customWidth="1"/>
    <col min="9479" max="9479" width="13.85546875" style="153" customWidth="1"/>
    <col min="9480" max="9483" width="9.140625" style="153"/>
    <col min="9484" max="9484" width="75.42578125" style="153" customWidth="1"/>
    <col min="9485" max="9485" width="45.28515625" style="153" customWidth="1"/>
    <col min="9486" max="9728" width="9.140625" style="153"/>
    <col min="9729" max="9729" width="4.42578125" style="153" customWidth="1"/>
    <col min="9730" max="9730" width="11.5703125" style="153" customWidth="1"/>
    <col min="9731" max="9731" width="40.42578125" style="153" customWidth="1"/>
    <col min="9732" max="9732" width="5.5703125" style="153" customWidth="1"/>
    <col min="9733" max="9733" width="8.5703125" style="153" customWidth="1"/>
    <col min="9734" max="9734" width="9.85546875" style="153" customWidth="1"/>
    <col min="9735" max="9735" width="13.85546875" style="153" customWidth="1"/>
    <col min="9736" max="9739" width="9.140625" style="153"/>
    <col min="9740" max="9740" width="75.42578125" style="153" customWidth="1"/>
    <col min="9741" max="9741" width="45.28515625" style="153" customWidth="1"/>
    <col min="9742" max="9984" width="9.140625" style="153"/>
    <col min="9985" max="9985" width="4.42578125" style="153" customWidth="1"/>
    <col min="9986" max="9986" width="11.5703125" style="153" customWidth="1"/>
    <col min="9987" max="9987" width="40.42578125" style="153" customWidth="1"/>
    <col min="9988" max="9988" width="5.5703125" style="153" customWidth="1"/>
    <col min="9989" max="9989" width="8.5703125" style="153" customWidth="1"/>
    <col min="9990" max="9990" width="9.85546875" style="153" customWidth="1"/>
    <col min="9991" max="9991" width="13.85546875" style="153" customWidth="1"/>
    <col min="9992" max="9995" width="9.140625" style="153"/>
    <col min="9996" max="9996" width="75.42578125" style="153" customWidth="1"/>
    <col min="9997" max="9997" width="45.28515625" style="153" customWidth="1"/>
    <col min="9998" max="10240" width="9.140625" style="153"/>
    <col min="10241" max="10241" width="4.42578125" style="153" customWidth="1"/>
    <col min="10242" max="10242" width="11.5703125" style="153" customWidth="1"/>
    <col min="10243" max="10243" width="40.42578125" style="153" customWidth="1"/>
    <col min="10244" max="10244" width="5.5703125" style="153" customWidth="1"/>
    <col min="10245" max="10245" width="8.5703125" style="153" customWidth="1"/>
    <col min="10246" max="10246" width="9.85546875" style="153" customWidth="1"/>
    <col min="10247" max="10247" width="13.85546875" style="153" customWidth="1"/>
    <col min="10248" max="10251" width="9.140625" style="153"/>
    <col min="10252" max="10252" width="75.42578125" style="153" customWidth="1"/>
    <col min="10253" max="10253" width="45.28515625" style="153" customWidth="1"/>
    <col min="10254" max="10496" width="9.140625" style="153"/>
    <col min="10497" max="10497" width="4.42578125" style="153" customWidth="1"/>
    <col min="10498" max="10498" width="11.5703125" style="153" customWidth="1"/>
    <col min="10499" max="10499" width="40.42578125" style="153" customWidth="1"/>
    <col min="10500" max="10500" width="5.5703125" style="153" customWidth="1"/>
    <col min="10501" max="10501" width="8.5703125" style="153" customWidth="1"/>
    <col min="10502" max="10502" width="9.85546875" style="153" customWidth="1"/>
    <col min="10503" max="10503" width="13.85546875" style="153" customWidth="1"/>
    <col min="10504" max="10507" width="9.140625" style="153"/>
    <col min="10508" max="10508" width="75.42578125" style="153" customWidth="1"/>
    <col min="10509" max="10509" width="45.28515625" style="153" customWidth="1"/>
    <col min="10510" max="10752" width="9.140625" style="153"/>
    <col min="10753" max="10753" width="4.42578125" style="153" customWidth="1"/>
    <col min="10754" max="10754" width="11.5703125" style="153" customWidth="1"/>
    <col min="10755" max="10755" width="40.42578125" style="153" customWidth="1"/>
    <col min="10756" max="10756" width="5.5703125" style="153" customWidth="1"/>
    <col min="10757" max="10757" width="8.5703125" style="153" customWidth="1"/>
    <col min="10758" max="10758" width="9.85546875" style="153" customWidth="1"/>
    <col min="10759" max="10759" width="13.85546875" style="153" customWidth="1"/>
    <col min="10760" max="10763" width="9.140625" style="153"/>
    <col min="10764" max="10764" width="75.42578125" style="153" customWidth="1"/>
    <col min="10765" max="10765" width="45.28515625" style="153" customWidth="1"/>
    <col min="10766" max="11008" width="9.140625" style="153"/>
    <col min="11009" max="11009" width="4.42578125" style="153" customWidth="1"/>
    <col min="11010" max="11010" width="11.5703125" style="153" customWidth="1"/>
    <col min="11011" max="11011" width="40.42578125" style="153" customWidth="1"/>
    <col min="11012" max="11012" width="5.5703125" style="153" customWidth="1"/>
    <col min="11013" max="11013" width="8.5703125" style="153" customWidth="1"/>
    <col min="11014" max="11014" width="9.85546875" style="153" customWidth="1"/>
    <col min="11015" max="11015" width="13.85546875" style="153" customWidth="1"/>
    <col min="11016" max="11019" width="9.140625" style="153"/>
    <col min="11020" max="11020" width="75.42578125" style="153" customWidth="1"/>
    <col min="11021" max="11021" width="45.28515625" style="153" customWidth="1"/>
    <col min="11022" max="11264" width="9.140625" style="153"/>
    <col min="11265" max="11265" width="4.42578125" style="153" customWidth="1"/>
    <col min="11266" max="11266" width="11.5703125" style="153" customWidth="1"/>
    <col min="11267" max="11267" width="40.42578125" style="153" customWidth="1"/>
    <col min="11268" max="11268" width="5.5703125" style="153" customWidth="1"/>
    <col min="11269" max="11269" width="8.5703125" style="153" customWidth="1"/>
    <col min="11270" max="11270" width="9.85546875" style="153" customWidth="1"/>
    <col min="11271" max="11271" width="13.85546875" style="153" customWidth="1"/>
    <col min="11272" max="11275" width="9.140625" style="153"/>
    <col min="11276" max="11276" width="75.42578125" style="153" customWidth="1"/>
    <col min="11277" max="11277" width="45.28515625" style="153" customWidth="1"/>
    <col min="11278" max="11520" width="9.140625" style="153"/>
    <col min="11521" max="11521" width="4.42578125" style="153" customWidth="1"/>
    <col min="11522" max="11522" width="11.5703125" style="153" customWidth="1"/>
    <col min="11523" max="11523" width="40.42578125" style="153" customWidth="1"/>
    <col min="11524" max="11524" width="5.5703125" style="153" customWidth="1"/>
    <col min="11525" max="11525" width="8.5703125" style="153" customWidth="1"/>
    <col min="11526" max="11526" width="9.85546875" style="153" customWidth="1"/>
    <col min="11527" max="11527" width="13.85546875" style="153" customWidth="1"/>
    <col min="11528" max="11531" width="9.140625" style="153"/>
    <col min="11532" max="11532" width="75.42578125" style="153" customWidth="1"/>
    <col min="11533" max="11533" width="45.28515625" style="153" customWidth="1"/>
    <col min="11534" max="11776" width="9.140625" style="153"/>
    <col min="11777" max="11777" width="4.42578125" style="153" customWidth="1"/>
    <col min="11778" max="11778" width="11.5703125" style="153" customWidth="1"/>
    <col min="11779" max="11779" width="40.42578125" style="153" customWidth="1"/>
    <col min="11780" max="11780" width="5.5703125" style="153" customWidth="1"/>
    <col min="11781" max="11781" width="8.5703125" style="153" customWidth="1"/>
    <col min="11782" max="11782" width="9.85546875" style="153" customWidth="1"/>
    <col min="11783" max="11783" width="13.85546875" style="153" customWidth="1"/>
    <col min="11784" max="11787" width="9.140625" style="153"/>
    <col min="11788" max="11788" width="75.42578125" style="153" customWidth="1"/>
    <col min="11789" max="11789" width="45.28515625" style="153" customWidth="1"/>
    <col min="11790" max="12032" width="9.140625" style="153"/>
    <col min="12033" max="12033" width="4.42578125" style="153" customWidth="1"/>
    <col min="12034" max="12034" width="11.5703125" style="153" customWidth="1"/>
    <col min="12035" max="12035" width="40.42578125" style="153" customWidth="1"/>
    <col min="12036" max="12036" width="5.5703125" style="153" customWidth="1"/>
    <col min="12037" max="12037" width="8.5703125" style="153" customWidth="1"/>
    <col min="12038" max="12038" width="9.85546875" style="153" customWidth="1"/>
    <col min="12039" max="12039" width="13.85546875" style="153" customWidth="1"/>
    <col min="12040" max="12043" width="9.140625" style="153"/>
    <col min="12044" max="12044" width="75.42578125" style="153" customWidth="1"/>
    <col min="12045" max="12045" width="45.28515625" style="153" customWidth="1"/>
    <col min="12046" max="12288" width="9.140625" style="153"/>
    <col min="12289" max="12289" width="4.42578125" style="153" customWidth="1"/>
    <col min="12290" max="12290" width="11.5703125" style="153" customWidth="1"/>
    <col min="12291" max="12291" width="40.42578125" style="153" customWidth="1"/>
    <col min="12292" max="12292" width="5.5703125" style="153" customWidth="1"/>
    <col min="12293" max="12293" width="8.5703125" style="153" customWidth="1"/>
    <col min="12294" max="12294" width="9.85546875" style="153" customWidth="1"/>
    <col min="12295" max="12295" width="13.85546875" style="153" customWidth="1"/>
    <col min="12296" max="12299" width="9.140625" style="153"/>
    <col min="12300" max="12300" width="75.42578125" style="153" customWidth="1"/>
    <col min="12301" max="12301" width="45.28515625" style="153" customWidth="1"/>
    <col min="12302" max="12544" width="9.140625" style="153"/>
    <col min="12545" max="12545" width="4.42578125" style="153" customWidth="1"/>
    <col min="12546" max="12546" width="11.5703125" style="153" customWidth="1"/>
    <col min="12547" max="12547" width="40.42578125" style="153" customWidth="1"/>
    <col min="12548" max="12548" width="5.5703125" style="153" customWidth="1"/>
    <col min="12549" max="12549" width="8.5703125" style="153" customWidth="1"/>
    <col min="12550" max="12550" width="9.85546875" style="153" customWidth="1"/>
    <col min="12551" max="12551" width="13.85546875" style="153" customWidth="1"/>
    <col min="12552" max="12555" width="9.140625" style="153"/>
    <col min="12556" max="12556" width="75.42578125" style="153" customWidth="1"/>
    <col min="12557" max="12557" width="45.28515625" style="153" customWidth="1"/>
    <col min="12558" max="12800" width="9.140625" style="153"/>
    <col min="12801" max="12801" width="4.42578125" style="153" customWidth="1"/>
    <col min="12802" max="12802" width="11.5703125" style="153" customWidth="1"/>
    <col min="12803" max="12803" width="40.42578125" style="153" customWidth="1"/>
    <col min="12804" max="12804" width="5.5703125" style="153" customWidth="1"/>
    <col min="12805" max="12805" width="8.5703125" style="153" customWidth="1"/>
    <col min="12806" max="12806" width="9.85546875" style="153" customWidth="1"/>
    <col min="12807" max="12807" width="13.85546875" style="153" customWidth="1"/>
    <col min="12808" max="12811" width="9.140625" style="153"/>
    <col min="12812" max="12812" width="75.42578125" style="153" customWidth="1"/>
    <col min="12813" max="12813" width="45.28515625" style="153" customWidth="1"/>
    <col min="12814" max="13056" width="9.140625" style="153"/>
    <col min="13057" max="13057" width="4.42578125" style="153" customWidth="1"/>
    <col min="13058" max="13058" width="11.5703125" style="153" customWidth="1"/>
    <col min="13059" max="13059" width="40.42578125" style="153" customWidth="1"/>
    <col min="13060" max="13060" width="5.5703125" style="153" customWidth="1"/>
    <col min="13061" max="13061" width="8.5703125" style="153" customWidth="1"/>
    <col min="13062" max="13062" width="9.85546875" style="153" customWidth="1"/>
    <col min="13063" max="13063" width="13.85546875" style="153" customWidth="1"/>
    <col min="13064" max="13067" width="9.140625" style="153"/>
    <col min="13068" max="13068" width="75.42578125" style="153" customWidth="1"/>
    <col min="13069" max="13069" width="45.28515625" style="153" customWidth="1"/>
    <col min="13070" max="13312" width="9.140625" style="153"/>
    <col min="13313" max="13313" width="4.42578125" style="153" customWidth="1"/>
    <col min="13314" max="13314" width="11.5703125" style="153" customWidth="1"/>
    <col min="13315" max="13315" width="40.42578125" style="153" customWidth="1"/>
    <col min="13316" max="13316" width="5.5703125" style="153" customWidth="1"/>
    <col min="13317" max="13317" width="8.5703125" style="153" customWidth="1"/>
    <col min="13318" max="13318" width="9.85546875" style="153" customWidth="1"/>
    <col min="13319" max="13319" width="13.85546875" style="153" customWidth="1"/>
    <col min="13320" max="13323" width="9.140625" style="153"/>
    <col min="13324" max="13324" width="75.42578125" style="153" customWidth="1"/>
    <col min="13325" max="13325" width="45.28515625" style="153" customWidth="1"/>
    <col min="13326" max="13568" width="9.140625" style="153"/>
    <col min="13569" max="13569" width="4.42578125" style="153" customWidth="1"/>
    <col min="13570" max="13570" width="11.5703125" style="153" customWidth="1"/>
    <col min="13571" max="13571" width="40.42578125" style="153" customWidth="1"/>
    <col min="13572" max="13572" width="5.5703125" style="153" customWidth="1"/>
    <col min="13573" max="13573" width="8.5703125" style="153" customWidth="1"/>
    <col min="13574" max="13574" width="9.85546875" style="153" customWidth="1"/>
    <col min="13575" max="13575" width="13.85546875" style="153" customWidth="1"/>
    <col min="13576" max="13579" width="9.140625" style="153"/>
    <col min="13580" max="13580" width="75.42578125" style="153" customWidth="1"/>
    <col min="13581" max="13581" width="45.28515625" style="153" customWidth="1"/>
    <col min="13582" max="13824" width="9.140625" style="153"/>
    <col min="13825" max="13825" width="4.42578125" style="153" customWidth="1"/>
    <col min="13826" max="13826" width="11.5703125" style="153" customWidth="1"/>
    <col min="13827" max="13827" width="40.42578125" style="153" customWidth="1"/>
    <col min="13828" max="13828" width="5.5703125" style="153" customWidth="1"/>
    <col min="13829" max="13829" width="8.5703125" style="153" customWidth="1"/>
    <col min="13830" max="13830" width="9.85546875" style="153" customWidth="1"/>
    <col min="13831" max="13831" width="13.85546875" style="153" customWidth="1"/>
    <col min="13832" max="13835" width="9.140625" style="153"/>
    <col min="13836" max="13836" width="75.42578125" style="153" customWidth="1"/>
    <col min="13837" max="13837" width="45.28515625" style="153" customWidth="1"/>
    <col min="13838" max="14080" width="9.140625" style="153"/>
    <col min="14081" max="14081" width="4.42578125" style="153" customWidth="1"/>
    <col min="14082" max="14082" width="11.5703125" style="153" customWidth="1"/>
    <col min="14083" max="14083" width="40.42578125" style="153" customWidth="1"/>
    <col min="14084" max="14084" width="5.5703125" style="153" customWidth="1"/>
    <col min="14085" max="14085" width="8.5703125" style="153" customWidth="1"/>
    <col min="14086" max="14086" width="9.85546875" style="153" customWidth="1"/>
    <col min="14087" max="14087" width="13.85546875" style="153" customWidth="1"/>
    <col min="14088" max="14091" width="9.140625" style="153"/>
    <col min="14092" max="14092" width="75.42578125" style="153" customWidth="1"/>
    <col min="14093" max="14093" width="45.28515625" style="153" customWidth="1"/>
    <col min="14094" max="14336" width="9.140625" style="153"/>
    <col min="14337" max="14337" width="4.42578125" style="153" customWidth="1"/>
    <col min="14338" max="14338" width="11.5703125" style="153" customWidth="1"/>
    <col min="14339" max="14339" width="40.42578125" style="153" customWidth="1"/>
    <col min="14340" max="14340" width="5.5703125" style="153" customWidth="1"/>
    <col min="14341" max="14341" width="8.5703125" style="153" customWidth="1"/>
    <col min="14342" max="14342" width="9.85546875" style="153" customWidth="1"/>
    <col min="14343" max="14343" width="13.85546875" style="153" customWidth="1"/>
    <col min="14344" max="14347" width="9.140625" style="153"/>
    <col min="14348" max="14348" width="75.42578125" style="153" customWidth="1"/>
    <col min="14349" max="14349" width="45.28515625" style="153" customWidth="1"/>
    <col min="14350" max="14592" width="9.140625" style="153"/>
    <col min="14593" max="14593" width="4.42578125" style="153" customWidth="1"/>
    <col min="14594" max="14594" width="11.5703125" style="153" customWidth="1"/>
    <col min="14595" max="14595" width="40.42578125" style="153" customWidth="1"/>
    <col min="14596" max="14596" width="5.5703125" style="153" customWidth="1"/>
    <col min="14597" max="14597" width="8.5703125" style="153" customWidth="1"/>
    <col min="14598" max="14598" width="9.85546875" style="153" customWidth="1"/>
    <col min="14599" max="14599" width="13.85546875" style="153" customWidth="1"/>
    <col min="14600" max="14603" width="9.140625" style="153"/>
    <col min="14604" max="14604" width="75.42578125" style="153" customWidth="1"/>
    <col min="14605" max="14605" width="45.28515625" style="153" customWidth="1"/>
    <col min="14606" max="14848" width="9.140625" style="153"/>
    <col min="14849" max="14849" width="4.42578125" style="153" customWidth="1"/>
    <col min="14850" max="14850" width="11.5703125" style="153" customWidth="1"/>
    <col min="14851" max="14851" width="40.42578125" style="153" customWidth="1"/>
    <col min="14852" max="14852" width="5.5703125" style="153" customWidth="1"/>
    <col min="14853" max="14853" width="8.5703125" style="153" customWidth="1"/>
    <col min="14854" max="14854" width="9.85546875" style="153" customWidth="1"/>
    <col min="14855" max="14855" width="13.85546875" style="153" customWidth="1"/>
    <col min="14856" max="14859" width="9.140625" style="153"/>
    <col min="14860" max="14860" width="75.42578125" style="153" customWidth="1"/>
    <col min="14861" max="14861" width="45.28515625" style="153" customWidth="1"/>
    <col min="14862" max="15104" width="9.140625" style="153"/>
    <col min="15105" max="15105" width="4.42578125" style="153" customWidth="1"/>
    <col min="15106" max="15106" width="11.5703125" style="153" customWidth="1"/>
    <col min="15107" max="15107" width="40.42578125" style="153" customWidth="1"/>
    <col min="15108" max="15108" width="5.5703125" style="153" customWidth="1"/>
    <col min="15109" max="15109" width="8.5703125" style="153" customWidth="1"/>
    <col min="15110" max="15110" width="9.85546875" style="153" customWidth="1"/>
    <col min="15111" max="15111" width="13.85546875" style="153" customWidth="1"/>
    <col min="15112" max="15115" width="9.140625" style="153"/>
    <col min="15116" max="15116" width="75.42578125" style="153" customWidth="1"/>
    <col min="15117" max="15117" width="45.28515625" style="153" customWidth="1"/>
    <col min="15118" max="15360" width="9.140625" style="153"/>
    <col min="15361" max="15361" width="4.42578125" style="153" customWidth="1"/>
    <col min="15362" max="15362" width="11.5703125" style="153" customWidth="1"/>
    <col min="15363" max="15363" width="40.42578125" style="153" customWidth="1"/>
    <col min="15364" max="15364" width="5.5703125" style="153" customWidth="1"/>
    <col min="15365" max="15365" width="8.5703125" style="153" customWidth="1"/>
    <col min="15366" max="15366" width="9.85546875" style="153" customWidth="1"/>
    <col min="15367" max="15367" width="13.85546875" style="153" customWidth="1"/>
    <col min="15368" max="15371" width="9.140625" style="153"/>
    <col min="15372" max="15372" width="75.42578125" style="153" customWidth="1"/>
    <col min="15373" max="15373" width="45.28515625" style="153" customWidth="1"/>
    <col min="15374" max="15616" width="9.140625" style="153"/>
    <col min="15617" max="15617" width="4.42578125" style="153" customWidth="1"/>
    <col min="15618" max="15618" width="11.5703125" style="153" customWidth="1"/>
    <col min="15619" max="15619" width="40.42578125" style="153" customWidth="1"/>
    <col min="15620" max="15620" width="5.5703125" style="153" customWidth="1"/>
    <col min="15621" max="15621" width="8.5703125" style="153" customWidth="1"/>
    <col min="15622" max="15622" width="9.85546875" style="153" customWidth="1"/>
    <col min="15623" max="15623" width="13.85546875" style="153" customWidth="1"/>
    <col min="15624" max="15627" width="9.140625" style="153"/>
    <col min="15628" max="15628" width="75.42578125" style="153" customWidth="1"/>
    <col min="15629" max="15629" width="45.28515625" style="153" customWidth="1"/>
    <col min="15630" max="15872" width="9.140625" style="153"/>
    <col min="15873" max="15873" width="4.42578125" style="153" customWidth="1"/>
    <col min="15874" max="15874" width="11.5703125" style="153" customWidth="1"/>
    <col min="15875" max="15875" width="40.42578125" style="153" customWidth="1"/>
    <col min="15876" max="15876" width="5.5703125" style="153" customWidth="1"/>
    <col min="15877" max="15877" width="8.5703125" style="153" customWidth="1"/>
    <col min="15878" max="15878" width="9.85546875" style="153" customWidth="1"/>
    <col min="15879" max="15879" width="13.85546875" style="153" customWidth="1"/>
    <col min="15880" max="15883" width="9.140625" style="153"/>
    <col min="15884" max="15884" width="75.42578125" style="153" customWidth="1"/>
    <col min="15885" max="15885" width="45.28515625" style="153" customWidth="1"/>
    <col min="15886" max="16128" width="9.140625" style="153"/>
    <col min="16129" max="16129" width="4.42578125" style="153" customWidth="1"/>
    <col min="16130" max="16130" width="11.5703125" style="153" customWidth="1"/>
    <col min="16131" max="16131" width="40.42578125" style="153" customWidth="1"/>
    <col min="16132" max="16132" width="5.5703125" style="153" customWidth="1"/>
    <col min="16133" max="16133" width="8.5703125" style="153" customWidth="1"/>
    <col min="16134" max="16134" width="9.85546875" style="153" customWidth="1"/>
    <col min="16135" max="16135" width="13.85546875" style="153" customWidth="1"/>
    <col min="16136" max="16139" width="9.140625" style="153"/>
    <col min="16140" max="16140" width="75.42578125" style="153" customWidth="1"/>
    <col min="16141" max="16141" width="45.28515625" style="153" customWidth="1"/>
    <col min="16142" max="16384" width="9.140625" style="153"/>
  </cols>
  <sheetData>
    <row r="1" spans="1:104" ht="15.75" x14ac:dyDescent="0.25">
      <c r="A1" s="152" t="s">
        <v>75</v>
      </c>
      <c r="B1" s="152"/>
      <c r="C1" s="152"/>
      <c r="D1" s="152"/>
      <c r="E1" s="152"/>
      <c r="F1" s="152"/>
      <c r="G1" s="152"/>
    </row>
    <row r="2" spans="1:104" ht="14.25" customHeight="1" thickBot="1" x14ac:dyDescent="0.25">
      <c r="A2" s="154"/>
      <c r="B2" s="155"/>
      <c r="C2" s="156"/>
      <c r="D2" s="156"/>
      <c r="E2" s="157"/>
      <c r="F2" s="156"/>
      <c r="G2" s="156"/>
    </row>
    <row r="3" spans="1:104" ht="13.5" thickTop="1" x14ac:dyDescent="0.2">
      <c r="A3" s="95" t="s">
        <v>48</v>
      </c>
      <c r="B3" s="96"/>
      <c r="C3" s="97" t="str">
        <f>CONCATENATE(cislostavby," ",nazevstavby)</f>
        <v>2019/04 DPS Skalice</v>
      </c>
      <c r="D3" s="158"/>
      <c r="E3" s="159" t="s">
        <v>64</v>
      </c>
      <c r="F3" s="160" t="str">
        <f>Rekapitulace!H1</f>
        <v>2019/04</v>
      </c>
      <c r="G3" s="161"/>
    </row>
    <row r="4" spans="1:104" ht="13.5" thickBot="1" x14ac:dyDescent="0.25">
      <c r="A4" s="162" t="s">
        <v>50</v>
      </c>
      <c r="B4" s="104"/>
      <c r="C4" s="105" t="str">
        <f>CONCATENATE(cisloobjektu," ",nazevobjektu)</f>
        <v>01 Oprava podlah</v>
      </c>
      <c r="D4" s="163"/>
      <c r="E4" s="164" t="str">
        <f>Rekapitulace!G2</f>
        <v>Oprava podlah v zámeckém pavilonu</v>
      </c>
      <c r="F4" s="165"/>
      <c r="G4" s="166"/>
    </row>
    <row r="5" spans="1:104" ht="13.5" thickTop="1" x14ac:dyDescent="0.2">
      <c r="A5" s="167"/>
      <c r="B5" s="154"/>
      <c r="C5" s="154"/>
      <c r="D5" s="154"/>
      <c r="E5" s="168"/>
      <c r="F5" s="154"/>
      <c r="G5" s="154"/>
    </row>
    <row r="6" spans="1:104" x14ac:dyDescent="0.2">
      <c r="A6" s="169" t="s">
        <v>65</v>
      </c>
      <c r="B6" s="170" t="s">
        <v>66</v>
      </c>
      <c r="C6" s="170" t="s">
        <v>67</v>
      </c>
      <c r="D6" s="170" t="s">
        <v>68</v>
      </c>
      <c r="E6" s="170" t="s">
        <v>69</v>
      </c>
      <c r="F6" s="170" t="s">
        <v>70</v>
      </c>
      <c r="G6" s="171" t="s">
        <v>71</v>
      </c>
    </row>
    <row r="7" spans="1:104" x14ac:dyDescent="0.2">
      <c r="A7" s="172" t="s">
        <v>72</v>
      </c>
      <c r="B7" s="173" t="s">
        <v>81</v>
      </c>
      <c r="C7" s="174" t="s">
        <v>82</v>
      </c>
      <c r="D7" s="175"/>
      <c r="E7" s="176"/>
      <c r="F7" s="176"/>
      <c r="G7" s="177"/>
      <c r="O7" s="178">
        <v>1</v>
      </c>
    </row>
    <row r="8" spans="1:104" x14ac:dyDescent="0.2">
      <c r="A8" s="179">
        <v>1</v>
      </c>
      <c r="B8" s="180" t="s">
        <v>83</v>
      </c>
      <c r="C8" s="181" t="s">
        <v>84</v>
      </c>
      <c r="D8" s="182" t="s">
        <v>85</v>
      </c>
      <c r="E8" s="183">
        <v>1</v>
      </c>
      <c r="F8" s="183">
        <v>0</v>
      </c>
      <c r="G8" s="184">
        <f>E8*F8</f>
        <v>0</v>
      </c>
      <c r="O8" s="178">
        <v>2</v>
      </c>
      <c r="AA8" s="153">
        <v>1</v>
      </c>
      <c r="AB8" s="153">
        <v>1</v>
      </c>
      <c r="AC8" s="153">
        <v>1</v>
      </c>
      <c r="AZ8" s="153">
        <v>1</v>
      </c>
      <c r="BA8" s="153">
        <f>IF(AZ8=1,G8,0)</f>
        <v>0</v>
      </c>
      <c r="BB8" s="153">
        <f>IF(AZ8=2,G8,0)</f>
        <v>0</v>
      </c>
      <c r="BC8" s="153">
        <f>IF(AZ8=3,G8,0)</f>
        <v>0</v>
      </c>
      <c r="BD8" s="153">
        <f>IF(AZ8=4,G8,0)</f>
        <v>0</v>
      </c>
      <c r="BE8" s="153">
        <f>IF(AZ8=5,G8,0)</f>
        <v>0</v>
      </c>
      <c r="CA8" s="185">
        <v>1</v>
      </c>
      <c r="CB8" s="185">
        <v>1</v>
      </c>
      <c r="CZ8" s="153">
        <v>0</v>
      </c>
    </row>
    <row r="9" spans="1:104" x14ac:dyDescent="0.2">
      <c r="A9" s="179">
        <v>2</v>
      </c>
      <c r="B9" s="180" t="s">
        <v>86</v>
      </c>
      <c r="C9" s="181" t="s">
        <v>87</v>
      </c>
      <c r="D9" s="182" t="s">
        <v>85</v>
      </c>
      <c r="E9" s="183">
        <v>1</v>
      </c>
      <c r="F9" s="183">
        <v>0</v>
      </c>
      <c r="G9" s="184">
        <f>E9*F9</f>
        <v>0</v>
      </c>
      <c r="O9" s="178">
        <v>2</v>
      </c>
      <c r="AA9" s="153">
        <v>1</v>
      </c>
      <c r="AB9" s="153">
        <v>1</v>
      </c>
      <c r="AC9" s="153">
        <v>1</v>
      </c>
      <c r="AZ9" s="153">
        <v>1</v>
      </c>
      <c r="BA9" s="153">
        <f>IF(AZ9=1,G9,0)</f>
        <v>0</v>
      </c>
      <c r="BB9" s="153">
        <f>IF(AZ9=2,G9,0)</f>
        <v>0</v>
      </c>
      <c r="BC9" s="153">
        <f>IF(AZ9=3,G9,0)</f>
        <v>0</v>
      </c>
      <c r="BD9" s="153">
        <f>IF(AZ9=4,G9,0)</f>
        <v>0</v>
      </c>
      <c r="BE9" s="153">
        <f>IF(AZ9=5,G9,0)</f>
        <v>0</v>
      </c>
      <c r="CA9" s="185">
        <v>1</v>
      </c>
      <c r="CB9" s="185">
        <v>1</v>
      </c>
      <c r="CZ9" s="153">
        <v>0</v>
      </c>
    </row>
    <row r="10" spans="1:104" x14ac:dyDescent="0.2">
      <c r="A10" s="198"/>
      <c r="B10" s="199" t="s">
        <v>73</v>
      </c>
      <c r="C10" s="200" t="str">
        <f>CONCATENATE(B7," ",C7)</f>
        <v>00 Vedlejší náklady</v>
      </c>
      <c r="D10" s="201"/>
      <c r="E10" s="202"/>
      <c r="F10" s="203"/>
      <c r="G10" s="204">
        <f>SUM(G7:G9)</f>
        <v>0</v>
      </c>
      <c r="O10" s="178">
        <v>4</v>
      </c>
      <c r="BA10" s="205">
        <f>SUM(BA7:BA9)</f>
        <v>0</v>
      </c>
      <c r="BB10" s="205">
        <f>SUM(BB7:BB9)</f>
        <v>0</v>
      </c>
      <c r="BC10" s="205">
        <f>SUM(BC7:BC9)</f>
        <v>0</v>
      </c>
      <c r="BD10" s="205">
        <f>SUM(BD7:BD9)</f>
        <v>0</v>
      </c>
      <c r="BE10" s="205">
        <f>SUM(BE7:BE9)</f>
        <v>0</v>
      </c>
    </row>
    <row r="11" spans="1:104" x14ac:dyDescent="0.2">
      <c r="A11" s="172" t="s">
        <v>72</v>
      </c>
      <c r="B11" s="173" t="s">
        <v>88</v>
      </c>
      <c r="C11" s="174" t="s">
        <v>89</v>
      </c>
      <c r="D11" s="175"/>
      <c r="E11" s="176"/>
      <c r="F11" s="176"/>
      <c r="G11" s="177"/>
      <c r="O11" s="178">
        <v>1</v>
      </c>
    </row>
    <row r="12" spans="1:104" x14ac:dyDescent="0.2">
      <c r="A12" s="179">
        <v>3</v>
      </c>
      <c r="B12" s="180" t="s">
        <v>90</v>
      </c>
      <c r="C12" s="181" t="s">
        <v>91</v>
      </c>
      <c r="D12" s="182" t="s">
        <v>92</v>
      </c>
      <c r="E12" s="183">
        <v>40</v>
      </c>
      <c r="F12" s="183">
        <v>0</v>
      </c>
      <c r="G12" s="184">
        <f>E12*F12</f>
        <v>0</v>
      </c>
      <c r="O12" s="178">
        <v>2</v>
      </c>
      <c r="AA12" s="153">
        <v>12</v>
      </c>
      <c r="AB12" s="153">
        <v>0</v>
      </c>
      <c r="AC12" s="153">
        <v>65</v>
      </c>
      <c r="AZ12" s="153">
        <v>1</v>
      </c>
      <c r="BA12" s="153">
        <f>IF(AZ12=1,G12,0)</f>
        <v>0</v>
      </c>
      <c r="BB12" s="153">
        <f>IF(AZ12=2,G12,0)</f>
        <v>0</v>
      </c>
      <c r="BC12" s="153">
        <f>IF(AZ12=3,G12,0)</f>
        <v>0</v>
      </c>
      <c r="BD12" s="153">
        <f>IF(AZ12=4,G12,0)</f>
        <v>0</v>
      </c>
      <c r="BE12" s="153">
        <f>IF(AZ12=5,G12,0)</f>
        <v>0</v>
      </c>
      <c r="CA12" s="185">
        <v>12</v>
      </c>
      <c r="CB12" s="185">
        <v>0</v>
      </c>
      <c r="CZ12" s="153">
        <v>0</v>
      </c>
    </row>
    <row r="13" spans="1:104" ht="22.5" x14ac:dyDescent="0.2">
      <c r="A13" s="179">
        <v>4</v>
      </c>
      <c r="B13" s="180" t="s">
        <v>93</v>
      </c>
      <c r="C13" s="181" t="s">
        <v>94</v>
      </c>
      <c r="D13" s="182" t="s">
        <v>92</v>
      </c>
      <c r="E13" s="183">
        <v>10</v>
      </c>
      <c r="F13" s="183">
        <v>0</v>
      </c>
      <c r="G13" s="184">
        <f>E13*F13</f>
        <v>0</v>
      </c>
      <c r="O13" s="178">
        <v>2</v>
      </c>
      <c r="AA13" s="153">
        <v>12</v>
      </c>
      <c r="AB13" s="153">
        <v>0</v>
      </c>
      <c r="AC13" s="153">
        <v>68</v>
      </c>
      <c r="AZ13" s="153">
        <v>1</v>
      </c>
      <c r="BA13" s="153">
        <f>IF(AZ13=1,G13,0)</f>
        <v>0</v>
      </c>
      <c r="BB13" s="153">
        <f>IF(AZ13=2,G13,0)</f>
        <v>0</v>
      </c>
      <c r="BC13" s="153">
        <f>IF(AZ13=3,G13,0)</f>
        <v>0</v>
      </c>
      <c r="BD13" s="153">
        <f>IF(AZ13=4,G13,0)</f>
        <v>0</v>
      </c>
      <c r="BE13" s="153">
        <f>IF(AZ13=5,G13,0)</f>
        <v>0</v>
      </c>
      <c r="CA13" s="185">
        <v>12</v>
      </c>
      <c r="CB13" s="185">
        <v>0</v>
      </c>
      <c r="CZ13" s="153">
        <v>0</v>
      </c>
    </row>
    <row r="14" spans="1:104" x14ac:dyDescent="0.2">
      <c r="A14" s="198"/>
      <c r="B14" s="199" t="s">
        <v>73</v>
      </c>
      <c r="C14" s="200" t="str">
        <f>CONCATENATE(B11," ",C11)</f>
        <v>11 Přípravné a přidružené práce</v>
      </c>
      <c r="D14" s="201"/>
      <c r="E14" s="202"/>
      <c r="F14" s="203"/>
      <c r="G14" s="204">
        <f>SUM(G11:G13)</f>
        <v>0</v>
      </c>
      <c r="O14" s="178">
        <v>4</v>
      </c>
      <c r="BA14" s="205">
        <f>SUM(BA11:BA13)</f>
        <v>0</v>
      </c>
      <c r="BB14" s="205">
        <f>SUM(BB11:BB13)</f>
        <v>0</v>
      </c>
      <c r="BC14" s="205">
        <f>SUM(BC11:BC13)</f>
        <v>0</v>
      </c>
      <c r="BD14" s="205">
        <f>SUM(BD11:BD13)</f>
        <v>0</v>
      </c>
      <c r="BE14" s="205">
        <f>SUM(BE11:BE13)</f>
        <v>0</v>
      </c>
    </row>
    <row r="15" spans="1:104" x14ac:dyDescent="0.2">
      <c r="A15" s="172" t="s">
        <v>72</v>
      </c>
      <c r="B15" s="173" t="s">
        <v>95</v>
      </c>
      <c r="C15" s="174" t="s">
        <v>96</v>
      </c>
      <c r="D15" s="175"/>
      <c r="E15" s="176"/>
      <c r="F15" s="176"/>
      <c r="G15" s="177"/>
      <c r="O15" s="178">
        <v>1</v>
      </c>
    </row>
    <row r="16" spans="1:104" x14ac:dyDescent="0.2">
      <c r="A16" s="179">
        <v>5</v>
      </c>
      <c r="B16" s="180" t="s">
        <v>97</v>
      </c>
      <c r="C16" s="181" t="s">
        <v>98</v>
      </c>
      <c r="D16" s="182" t="s">
        <v>99</v>
      </c>
      <c r="E16" s="183">
        <v>220</v>
      </c>
      <c r="F16" s="183">
        <v>0</v>
      </c>
      <c r="G16" s="184">
        <f>E16*F16</f>
        <v>0</v>
      </c>
      <c r="O16" s="178">
        <v>2</v>
      </c>
      <c r="AA16" s="153">
        <v>1</v>
      </c>
      <c r="AB16" s="153">
        <v>1</v>
      </c>
      <c r="AC16" s="153">
        <v>1</v>
      </c>
      <c r="AZ16" s="153">
        <v>1</v>
      </c>
      <c r="BA16" s="153">
        <f>IF(AZ16=1,G16,0)</f>
        <v>0</v>
      </c>
      <c r="BB16" s="153">
        <f>IF(AZ16=2,G16,0)</f>
        <v>0</v>
      </c>
      <c r="BC16" s="153">
        <f>IF(AZ16=3,G16,0)</f>
        <v>0</v>
      </c>
      <c r="BD16" s="153">
        <f>IF(AZ16=4,G16,0)</f>
        <v>0</v>
      </c>
      <c r="BE16" s="153">
        <f>IF(AZ16=5,G16,0)</f>
        <v>0</v>
      </c>
      <c r="CA16" s="185">
        <v>1</v>
      </c>
      <c r="CB16" s="185">
        <v>1</v>
      </c>
      <c r="CZ16" s="153">
        <v>4.0000000000000003E-5</v>
      </c>
    </row>
    <row r="17" spans="1:104" x14ac:dyDescent="0.2">
      <c r="A17" s="179">
        <v>6</v>
      </c>
      <c r="B17" s="180" t="s">
        <v>100</v>
      </c>
      <c r="C17" s="181" t="s">
        <v>101</v>
      </c>
      <c r="D17" s="182" t="s">
        <v>99</v>
      </c>
      <c r="E17" s="183">
        <v>155.01</v>
      </c>
      <c r="F17" s="183">
        <v>0</v>
      </c>
      <c r="G17" s="184">
        <f>E17*F17</f>
        <v>0</v>
      </c>
      <c r="O17" s="178">
        <v>2</v>
      </c>
      <c r="AA17" s="153">
        <v>1</v>
      </c>
      <c r="AB17" s="153">
        <v>1</v>
      </c>
      <c r="AC17" s="153">
        <v>1</v>
      </c>
      <c r="AZ17" s="153">
        <v>1</v>
      </c>
      <c r="BA17" s="153">
        <f>IF(AZ17=1,G17,0)</f>
        <v>0</v>
      </c>
      <c r="BB17" s="153">
        <f>IF(AZ17=2,G17,0)</f>
        <v>0</v>
      </c>
      <c r="BC17" s="153">
        <f>IF(AZ17=3,G17,0)</f>
        <v>0</v>
      </c>
      <c r="BD17" s="153">
        <f>IF(AZ17=4,G17,0)</f>
        <v>0</v>
      </c>
      <c r="BE17" s="153">
        <f>IF(AZ17=5,G17,0)</f>
        <v>0</v>
      </c>
      <c r="CA17" s="185">
        <v>1</v>
      </c>
      <c r="CB17" s="185">
        <v>1</v>
      </c>
      <c r="CZ17" s="153">
        <v>1.5810000000000001E-2</v>
      </c>
    </row>
    <row r="18" spans="1:104" x14ac:dyDescent="0.2">
      <c r="A18" s="186"/>
      <c r="B18" s="192"/>
      <c r="C18" s="193" t="s">
        <v>102</v>
      </c>
      <c r="D18" s="194"/>
      <c r="E18" s="195">
        <v>155.01</v>
      </c>
      <c r="F18" s="196"/>
      <c r="G18" s="197"/>
      <c r="M18" s="191" t="s">
        <v>102</v>
      </c>
      <c r="O18" s="178"/>
    </row>
    <row r="19" spans="1:104" x14ac:dyDescent="0.2">
      <c r="A19" s="198"/>
      <c r="B19" s="199" t="s">
        <v>73</v>
      </c>
      <c r="C19" s="200" t="str">
        <f>CONCATENATE(B15," ",C15)</f>
        <v>62 Úpravy povrchů vnější</v>
      </c>
      <c r="D19" s="201"/>
      <c r="E19" s="202"/>
      <c r="F19" s="203"/>
      <c r="G19" s="204">
        <f>SUM(G15:G18)</f>
        <v>0</v>
      </c>
      <c r="O19" s="178">
        <v>4</v>
      </c>
      <c r="BA19" s="205">
        <f>SUM(BA15:BA18)</f>
        <v>0</v>
      </c>
      <c r="BB19" s="205">
        <f>SUM(BB15:BB18)</f>
        <v>0</v>
      </c>
      <c r="BC19" s="205">
        <f>SUM(BC15:BC18)</f>
        <v>0</v>
      </c>
      <c r="BD19" s="205">
        <f>SUM(BD15:BD18)</f>
        <v>0</v>
      </c>
      <c r="BE19" s="205">
        <f>SUM(BE15:BE18)</f>
        <v>0</v>
      </c>
    </row>
    <row r="20" spans="1:104" x14ac:dyDescent="0.2">
      <c r="A20" s="172" t="s">
        <v>72</v>
      </c>
      <c r="B20" s="173" t="s">
        <v>103</v>
      </c>
      <c r="C20" s="174" t="s">
        <v>104</v>
      </c>
      <c r="D20" s="175"/>
      <c r="E20" s="176"/>
      <c r="F20" s="176"/>
      <c r="G20" s="177"/>
      <c r="O20" s="178">
        <v>1</v>
      </c>
    </row>
    <row r="21" spans="1:104" x14ac:dyDescent="0.2">
      <c r="A21" s="179">
        <v>7</v>
      </c>
      <c r="B21" s="180" t="s">
        <v>105</v>
      </c>
      <c r="C21" s="181" t="s">
        <v>106</v>
      </c>
      <c r="D21" s="182" t="s">
        <v>92</v>
      </c>
      <c r="E21" s="183">
        <v>30</v>
      </c>
      <c r="F21" s="183">
        <v>0</v>
      </c>
      <c r="G21" s="184">
        <f>E21*F21</f>
        <v>0</v>
      </c>
      <c r="O21" s="178">
        <v>2</v>
      </c>
      <c r="AA21" s="153">
        <v>12</v>
      </c>
      <c r="AB21" s="153">
        <v>0</v>
      </c>
      <c r="AC21" s="153">
        <v>66</v>
      </c>
      <c r="AZ21" s="153">
        <v>1</v>
      </c>
      <c r="BA21" s="153">
        <f>IF(AZ21=1,G21,0)</f>
        <v>0</v>
      </c>
      <c r="BB21" s="153">
        <f>IF(AZ21=2,G21,0)</f>
        <v>0</v>
      </c>
      <c r="BC21" s="153">
        <f>IF(AZ21=3,G21,0)</f>
        <v>0</v>
      </c>
      <c r="BD21" s="153">
        <f>IF(AZ21=4,G21,0)</f>
        <v>0</v>
      </c>
      <c r="BE21" s="153">
        <f>IF(AZ21=5,G21,0)</f>
        <v>0</v>
      </c>
      <c r="CA21" s="185">
        <v>12</v>
      </c>
      <c r="CB21" s="185">
        <v>0</v>
      </c>
      <c r="CZ21" s="153">
        <v>0</v>
      </c>
    </row>
    <row r="22" spans="1:104" x14ac:dyDescent="0.2">
      <c r="A22" s="198"/>
      <c r="B22" s="199" t="s">
        <v>73</v>
      </c>
      <c r="C22" s="200" t="str">
        <f>CONCATENATE(B20," ",C20)</f>
        <v>64 Výplně otvorů</v>
      </c>
      <c r="D22" s="201"/>
      <c r="E22" s="202"/>
      <c r="F22" s="203"/>
      <c r="G22" s="204">
        <f>SUM(G20:G21)</f>
        <v>0</v>
      </c>
      <c r="O22" s="178">
        <v>4</v>
      </c>
      <c r="BA22" s="205">
        <f>SUM(BA20:BA21)</f>
        <v>0</v>
      </c>
      <c r="BB22" s="205">
        <f>SUM(BB20:BB21)</f>
        <v>0</v>
      </c>
      <c r="BC22" s="205">
        <f>SUM(BC20:BC21)</f>
        <v>0</v>
      </c>
      <c r="BD22" s="205">
        <f>SUM(BD20:BD21)</f>
        <v>0</v>
      </c>
      <c r="BE22" s="205">
        <f>SUM(BE20:BE21)</f>
        <v>0</v>
      </c>
    </row>
    <row r="23" spans="1:104" x14ac:dyDescent="0.2">
      <c r="A23" s="172" t="s">
        <v>72</v>
      </c>
      <c r="B23" s="173" t="s">
        <v>107</v>
      </c>
      <c r="C23" s="174" t="s">
        <v>108</v>
      </c>
      <c r="D23" s="175"/>
      <c r="E23" s="176"/>
      <c r="F23" s="176"/>
      <c r="G23" s="177"/>
      <c r="O23" s="178">
        <v>1</v>
      </c>
    </row>
    <row r="24" spans="1:104" ht="22.5" x14ac:dyDescent="0.2">
      <c r="A24" s="179">
        <v>8</v>
      </c>
      <c r="B24" s="180" t="s">
        <v>109</v>
      </c>
      <c r="C24" s="181" t="s">
        <v>110</v>
      </c>
      <c r="D24" s="182" t="s">
        <v>111</v>
      </c>
      <c r="E24" s="183">
        <v>81.92</v>
      </c>
      <c r="F24" s="183">
        <v>0</v>
      </c>
      <c r="G24" s="184">
        <f>E24*F24</f>
        <v>0</v>
      </c>
      <c r="O24" s="178">
        <v>2</v>
      </c>
      <c r="AA24" s="153">
        <v>1</v>
      </c>
      <c r="AB24" s="153">
        <v>0</v>
      </c>
      <c r="AC24" s="153">
        <v>0</v>
      </c>
      <c r="AZ24" s="153">
        <v>1</v>
      </c>
      <c r="BA24" s="153">
        <f>IF(AZ24=1,G24,0)</f>
        <v>0</v>
      </c>
      <c r="BB24" s="153">
        <f>IF(AZ24=2,G24,0)</f>
        <v>0</v>
      </c>
      <c r="BC24" s="153">
        <f>IF(AZ24=3,G24,0)</f>
        <v>0</v>
      </c>
      <c r="BD24" s="153">
        <f>IF(AZ24=4,G24,0)</f>
        <v>0</v>
      </c>
      <c r="BE24" s="153">
        <f>IF(AZ24=5,G24,0)</f>
        <v>0</v>
      </c>
      <c r="CA24" s="185">
        <v>1</v>
      </c>
      <c r="CB24" s="185">
        <v>0</v>
      </c>
      <c r="CZ24" s="153">
        <v>0</v>
      </c>
    </row>
    <row r="25" spans="1:104" x14ac:dyDescent="0.2">
      <c r="A25" s="186"/>
      <c r="B25" s="192"/>
      <c r="C25" s="193" t="s">
        <v>112</v>
      </c>
      <c r="D25" s="194"/>
      <c r="E25" s="195">
        <v>32.1</v>
      </c>
      <c r="F25" s="196"/>
      <c r="G25" s="197"/>
      <c r="M25" s="191" t="s">
        <v>112</v>
      </c>
      <c r="O25" s="178"/>
    </row>
    <row r="26" spans="1:104" x14ac:dyDescent="0.2">
      <c r="A26" s="186"/>
      <c r="B26" s="192"/>
      <c r="C26" s="193" t="s">
        <v>113</v>
      </c>
      <c r="D26" s="194"/>
      <c r="E26" s="195">
        <v>8.11</v>
      </c>
      <c r="F26" s="196"/>
      <c r="G26" s="197"/>
      <c r="M26" s="191" t="s">
        <v>113</v>
      </c>
      <c r="O26" s="178"/>
    </row>
    <row r="27" spans="1:104" x14ac:dyDescent="0.2">
      <c r="A27" s="186"/>
      <c r="B27" s="192"/>
      <c r="C27" s="193" t="s">
        <v>114</v>
      </c>
      <c r="D27" s="194"/>
      <c r="E27" s="195">
        <v>41.71</v>
      </c>
      <c r="F27" s="196"/>
      <c r="G27" s="197"/>
      <c r="M27" s="191" t="s">
        <v>114</v>
      </c>
      <c r="O27" s="178"/>
    </row>
    <row r="28" spans="1:104" x14ac:dyDescent="0.2">
      <c r="A28" s="179">
        <v>9</v>
      </c>
      <c r="B28" s="180" t="s">
        <v>115</v>
      </c>
      <c r="C28" s="181" t="s">
        <v>116</v>
      </c>
      <c r="D28" s="182" t="s">
        <v>111</v>
      </c>
      <c r="E28" s="183">
        <v>155.01</v>
      </c>
      <c r="F28" s="183">
        <v>0</v>
      </c>
      <c r="G28" s="184">
        <f>E28*F28</f>
        <v>0</v>
      </c>
      <c r="O28" s="178">
        <v>2</v>
      </c>
      <c r="AA28" s="153">
        <v>1</v>
      </c>
      <c r="AB28" s="153">
        <v>1</v>
      </c>
      <c r="AC28" s="153">
        <v>1</v>
      </c>
      <c r="AZ28" s="153">
        <v>1</v>
      </c>
      <c r="BA28" s="153">
        <f>IF(AZ28=1,G28,0)</f>
        <v>0</v>
      </c>
      <c r="BB28" s="153">
        <f>IF(AZ28=2,G28,0)</f>
        <v>0</v>
      </c>
      <c r="BC28" s="153">
        <f>IF(AZ28=3,G28,0)</f>
        <v>0</v>
      </c>
      <c r="BD28" s="153">
        <f>IF(AZ28=4,G28,0)</f>
        <v>0</v>
      </c>
      <c r="BE28" s="153">
        <f>IF(AZ28=5,G28,0)</f>
        <v>0</v>
      </c>
      <c r="CA28" s="185">
        <v>1</v>
      </c>
      <c r="CB28" s="185">
        <v>1</v>
      </c>
      <c r="CZ28" s="153">
        <v>0</v>
      </c>
    </row>
    <row r="29" spans="1:104" x14ac:dyDescent="0.2">
      <c r="A29" s="186"/>
      <c r="B29" s="192"/>
      <c r="C29" s="193" t="s">
        <v>112</v>
      </c>
      <c r="D29" s="194"/>
      <c r="E29" s="195">
        <v>32.1</v>
      </c>
      <c r="F29" s="196"/>
      <c r="G29" s="197"/>
      <c r="M29" s="191" t="s">
        <v>112</v>
      </c>
      <c r="O29" s="178"/>
    </row>
    <row r="30" spans="1:104" x14ac:dyDescent="0.2">
      <c r="A30" s="186"/>
      <c r="B30" s="192"/>
      <c r="C30" s="193" t="s">
        <v>117</v>
      </c>
      <c r="D30" s="194"/>
      <c r="E30" s="195">
        <v>39.17</v>
      </c>
      <c r="F30" s="196"/>
      <c r="G30" s="197"/>
      <c r="M30" s="191" t="s">
        <v>117</v>
      </c>
      <c r="O30" s="178"/>
    </row>
    <row r="31" spans="1:104" x14ac:dyDescent="0.2">
      <c r="A31" s="186"/>
      <c r="B31" s="192"/>
      <c r="C31" s="193" t="s">
        <v>118</v>
      </c>
      <c r="D31" s="194"/>
      <c r="E31" s="195">
        <v>83.74</v>
      </c>
      <c r="F31" s="196"/>
      <c r="G31" s="197"/>
      <c r="M31" s="191" t="s">
        <v>118</v>
      </c>
      <c r="O31" s="178"/>
    </row>
    <row r="32" spans="1:104" x14ac:dyDescent="0.2">
      <c r="A32" s="179">
        <v>10</v>
      </c>
      <c r="B32" s="180" t="s">
        <v>119</v>
      </c>
      <c r="C32" s="181" t="s">
        <v>120</v>
      </c>
      <c r="D32" s="182" t="s">
        <v>99</v>
      </c>
      <c r="E32" s="183">
        <v>80.75</v>
      </c>
      <c r="F32" s="183">
        <v>0</v>
      </c>
      <c r="G32" s="184">
        <f>E32*F32</f>
        <v>0</v>
      </c>
      <c r="O32" s="178">
        <v>2</v>
      </c>
      <c r="AA32" s="153">
        <v>1</v>
      </c>
      <c r="AB32" s="153">
        <v>0</v>
      </c>
      <c r="AC32" s="153">
        <v>0</v>
      </c>
      <c r="AZ32" s="153">
        <v>1</v>
      </c>
      <c r="BA32" s="153">
        <f>IF(AZ32=1,G32,0)</f>
        <v>0</v>
      </c>
      <c r="BB32" s="153">
        <f>IF(AZ32=2,G32,0)</f>
        <v>0</v>
      </c>
      <c r="BC32" s="153">
        <f>IF(AZ32=3,G32,0)</f>
        <v>0</v>
      </c>
      <c r="BD32" s="153">
        <f>IF(AZ32=4,G32,0)</f>
        <v>0</v>
      </c>
      <c r="BE32" s="153">
        <f>IF(AZ32=5,G32,0)</f>
        <v>0</v>
      </c>
      <c r="CA32" s="185">
        <v>1</v>
      </c>
      <c r="CB32" s="185">
        <v>0</v>
      </c>
      <c r="CZ32" s="153">
        <v>0</v>
      </c>
    </row>
    <row r="33" spans="1:104" x14ac:dyDescent="0.2">
      <c r="A33" s="186"/>
      <c r="B33" s="192"/>
      <c r="C33" s="193" t="s">
        <v>121</v>
      </c>
      <c r="D33" s="194"/>
      <c r="E33" s="195">
        <v>77.099999999999994</v>
      </c>
      <c r="F33" s="196"/>
      <c r="G33" s="197"/>
      <c r="M33" s="191" t="s">
        <v>121</v>
      </c>
      <c r="O33" s="178"/>
    </row>
    <row r="34" spans="1:104" x14ac:dyDescent="0.2">
      <c r="A34" s="186"/>
      <c r="B34" s="192"/>
      <c r="C34" s="193" t="s">
        <v>122</v>
      </c>
      <c r="D34" s="194"/>
      <c r="E34" s="195">
        <v>3.65</v>
      </c>
      <c r="F34" s="196"/>
      <c r="G34" s="197"/>
      <c r="M34" s="191" t="s">
        <v>122</v>
      </c>
      <c r="O34" s="178"/>
    </row>
    <row r="35" spans="1:104" x14ac:dyDescent="0.2">
      <c r="A35" s="198"/>
      <c r="B35" s="199" t="s">
        <v>73</v>
      </c>
      <c r="C35" s="200" t="str">
        <f>CONCATENATE(B23," ",C23)</f>
        <v>96 Bourání konstrukcí</v>
      </c>
      <c r="D35" s="201"/>
      <c r="E35" s="202"/>
      <c r="F35" s="203"/>
      <c r="G35" s="204">
        <f>SUM(G23:G34)</f>
        <v>0</v>
      </c>
      <c r="O35" s="178">
        <v>4</v>
      </c>
      <c r="BA35" s="205">
        <f>SUM(BA23:BA34)</f>
        <v>0</v>
      </c>
      <c r="BB35" s="205">
        <f>SUM(BB23:BB34)</f>
        <v>0</v>
      </c>
      <c r="BC35" s="205">
        <f>SUM(BC23:BC34)</f>
        <v>0</v>
      </c>
      <c r="BD35" s="205">
        <f>SUM(BD23:BD34)</f>
        <v>0</v>
      </c>
      <c r="BE35" s="205">
        <f>SUM(BE23:BE34)</f>
        <v>0</v>
      </c>
    </row>
    <row r="36" spans="1:104" x14ac:dyDescent="0.2">
      <c r="A36" s="172" t="s">
        <v>72</v>
      </c>
      <c r="B36" s="173" t="s">
        <v>123</v>
      </c>
      <c r="C36" s="174" t="s">
        <v>124</v>
      </c>
      <c r="D36" s="175"/>
      <c r="E36" s="176"/>
      <c r="F36" s="176"/>
      <c r="G36" s="177"/>
      <c r="O36" s="178">
        <v>1</v>
      </c>
    </row>
    <row r="37" spans="1:104" x14ac:dyDescent="0.2">
      <c r="A37" s="179">
        <v>11</v>
      </c>
      <c r="B37" s="180" t="s">
        <v>125</v>
      </c>
      <c r="C37" s="181" t="s">
        <v>126</v>
      </c>
      <c r="D37" s="182" t="s">
        <v>127</v>
      </c>
      <c r="E37" s="183">
        <v>2.4595080999999999</v>
      </c>
      <c r="F37" s="183">
        <v>0</v>
      </c>
      <c r="G37" s="184">
        <f>E37*F37</f>
        <v>0</v>
      </c>
      <c r="O37" s="178">
        <v>2</v>
      </c>
      <c r="AA37" s="153">
        <v>7</v>
      </c>
      <c r="AB37" s="153">
        <v>1</v>
      </c>
      <c r="AC37" s="153">
        <v>2</v>
      </c>
      <c r="AZ37" s="153">
        <v>1</v>
      </c>
      <c r="BA37" s="153">
        <f>IF(AZ37=1,G37,0)</f>
        <v>0</v>
      </c>
      <c r="BB37" s="153">
        <f>IF(AZ37=2,G37,0)</f>
        <v>0</v>
      </c>
      <c r="BC37" s="153">
        <f>IF(AZ37=3,G37,0)</f>
        <v>0</v>
      </c>
      <c r="BD37" s="153">
        <f>IF(AZ37=4,G37,0)</f>
        <v>0</v>
      </c>
      <c r="BE37" s="153">
        <f>IF(AZ37=5,G37,0)</f>
        <v>0</v>
      </c>
      <c r="CA37" s="185">
        <v>7</v>
      </c>
      <c r="CB37" s="185">
        <v>1</v>
      </c>
      <c r="CZ37" s="153">
        <v>0</v>
      </c>
    </row>
    <row r="38" spans="1:104" x14ac:dyDescent="0.2">
      <c r="A38" s="198"/>
      <c r="B38" s="199" t="s">
        <v>73</v>
      </c>
      <c r="C38" s="200" t="str">
        <f>CONCATENATE(B36," ",C36)</f>
        <v>99 Staveništní přesun hmot</v>
      </c>
      <c r="D38" s="201"/>
      <c r="E38" s="202"/>
      <c r="F38" s="203"/>
      <c r="G38" s="204">
        <f>SUM(G36:G37)</f>
        <v>0</v>
      </c>
      <c r="O38" s="178">
        <v>4</v>
      </c>
      <c r="BA38" s="205">
        <f>SUM(BA36:BA37)</f>
        <v>0</v>
      </c>
      <c r="BB38" s="205">
        <f>SUM(BB36:BB37)</f>
        <v>0</v>
      </c>
      <c r="BC38" s="205">
        <f>SUM(BC36:BC37)</f>
        <v>0</v>
      </c>
      <c r="BD38" s="205">
        <f>SUM(BD36:BD37)</f>
        <v>0</v>
      </c>
      <c r="BE38" s="205">
        <f>SUM(BE36:BE37)</f>
        <v>0</v>
      </c>
    </row>
    <row r="39" spans="1:104" x14ac:dyDescent="0.2">
      <c r="A39" s="172" t="s">
        <v>72</v>
      </c>
      <c r="B39" s="173" t="s">
        <v>128</v>
      </c>
      <c r="C39" s="174" t="s">
        <v>129</v>
      </c>
      <c r="D39" s="175"/>
      <c r="E39" s="176"/>
      <c r="F39" s="176"/>
      <c r="G39" s="177"/>
      <c r="O39" s="178">
        <v>1</v>
      </c>
    </row>
    <row r="40" spans="1:104" ht="22.5" x14ac:dyDescent="0.2">
      <c r="A40" s="179">
        <v>12</v>
      </c>
      <c r="B40" s="180" t="s">
        <v>130</v>
      </c>
      <c r="C40" s="181" t="s">
        <v>131</v>
      </c>
      <c r="D40" s="182" t="s">
        <v>99</v>
      </c>
      <c r="E40" s="183">
        <v>72.36</v>
      </c>
      <c r="F40" s="183">
        <v>0</v>
      </c>
      <c r="G40" s="184">
        <f>E40*F40</f>
        <v>0</v>
      </c>
      <c r="O40" s="178">
        <v>2</v>
      </c>
      <c r="AA40" s="153">
        <v>1</v>
      </c>
      <c r="AB40" s="153">
        <v>0</v>
      </c>
      <c r="AC40" s="153">
        <v>0</v>
      </c>
      <c r="AZ40" s="153">
        <v>2</v>
      </c>
      <c r="BA40" s="153">
        <f>IF(AZ40=1,G40,0)</f>
        <v>0</v>
      </c>
      <c r="BB40" s="153">
        <f>IF(AZ40=2,G40,0)</f>
        <v>0</v>
      </c>
      <c r="BC40" s="153">
        <f>IF(AZ40=3,G40,0)</f>
        <v>0</v>
      </c>
      <c r="BD40" s="153">
        <f>IF(AZ40=4,G40,0)</f>
        <v>0</v>
      </c>
      <c r="BE40" s="153">
        <f>IF(AZ40=5,G40,0)</f>
        <v>0</v>
      </c>
      <c r="CA40" s="185">
        <v>1</v>
      </c>
      <c r="CB40" s="185">
        <v>0</v>
      </c>
      <c r="CZ40" s="153">
        <v>5.0000000000000002E-5</v>
      </c>
    </row>
    <row r="41" spans="1:104" x14ac:dyDescent="0.2">
      <c r="A41" s="186"/>
      <c r="B41" s="187"/>
      <c r="C41" s="188" t="s">
        <v>132</v>
      </c>
      <c r="D41" s="189"/>
      <c r="E41" s="189"/>
      <c r="F41" s="189"/>
      <c r="G41" s="190"/>
      <c r="L41" s="191" t="s">
        <v>132</v>
      </c>
      <c r="O41" s="178">
        <v>3</v>
      </c>
    </row>
    <row r="42" spans="1:104" x14ac:dyDescent="0.2">
      <c r="A42" s="186"/>
      <c r="B42" s="192"/>
      <c r="C42" s="193" t="s">
        <v>133</v>
      </c>
      <c r="D42" s="194"/>
      <c r="E42" s="195">
        <v>72.36</v>
      </c>
      <c r="F42" s="196"/>
      <c r="G42" s="197"/>
      <c r="M42" s="191" t="s">
        <v>133</v>
      </c>
      <c r="O42" s="178"/>
    </row>
    <row r="43" spans="1:104" x14ac:dyDescent="0.2">
      <c r="A43" s="179">
        <v>13</v>
      </c>
      <c r="B43" s="180" t="s">
        <v>134</v>
      </c>
      <c r="C43" s="181" t="s">
        <v>135</v>
      </c>
      <c r="D43" s="182" t="s">
        <v>99</v>
      </c>
      <c r="E43" s="183">
        <v>72.36</v>
      </c>
      <c r="F43" s="183">
        <v>0</v>
      </c>
      <c r="G43" s="184">
        <f>E43*F43</f>
        <v>0</v>
      </c>
      <c r="O43" s="178">
        <v>2</v>
      </c>
      <c r="AA43" s="153">
        <v>3</v>
      </c>
      <c r="AB43" s="153">
        <v>7</v>
      </c>
      <c r="AC43" s="153">
        <v>60725008</v>
      </c>
      <c r="AZ43" s="153">
        <v>2</v>
      </c>
      <c r="BA43" s="153">
        <f>IF(AZ43=1,G43,0)</f>
        <v>0</v>
      </c>
      <c r="BB43" s="153">
        <f>IF(AZ43=2,G43,0)</f>
        <v>0</v>
      </c>
      <c r="BC43" s="153">
        <f>IF(AZ43=3,G43,0)</f>
        <v>0</v>
      </c>
      <c r="BD43" s="153">
        <f>IF(AZ43=4,G43,0)</f>
        <v>0</v>
      </c>
      <c r="BE43" s="153">
        <f>IF(AZ43=5,G43,0)</f>
        <v>0</v>
      </c>
      <c r="CA43" s="185">
        <v>3</v>
      </c>
      <c r="CB43" s="185">
        <v>7</v>
      </c>
      <c r="CZ43" s="153">
        <v>4.8399999999999997E-3</v>
      </c>
    </row>
    <row r="44" spans="1:104" x14ac:dyDescent="0.2">
      <c r="A44" s="186"/>
      <c r="B44" s="192"/>
      <c r="C44" s="193" t="s">
        <v>133</v>
      </c>
      <c r="D44" s="194"/>
      <c r="E44" s="195">
        <v>72.36</v>
      </c>
      <c r="F44" s="196"/>
      <c r="G44" s="197"/>
      <c r="M44" s="191" t="s">
        <v>133</v>
      </c>
      <c r="O44" s="178"/>
    </row>
    <row r="45" spans="1:104" x14ac:dyDescent="0.2">
      <c r="A45" s="179">
        <v>14</v>
      </c>
      <c r="B45" s="180" t="s">
        <v>136</v>
      </c>
      <c r="C45" s="181" t="s">
        <v>137</v>
      </c>
      <c r="D45" s="182" t="s">
        <v>61</v>
      </c>
      <c r="E45" s="183"/>
      <c r="F45" s="183">
        <v>0</v>
      </c>
      <c r="G45" s="184">
        <f>E45*F45</f>
        <v>0</v>
      </c>
      <c r="O45" s="178">
        <v>2</v>
      </c>
      <c r="AA45" s="153">
        <v>7</v>
      </c>
      <c r="AB45" s="153">
        <v>1002</v>
      </c>
      <c r="AC45" s="153">
        <v>5</v>
      </c>
      <c r="AZ45" s="153">
        <v>2</v>
      </c>
      <c r="BA45" s="153">
        <f>IF(AZ45=1,G45,0)</f>
        <v>0</v>
      </c>
      <c r="BB45" s="153">
        <f>IF(AZ45=2,G45,0)</f>
        <v>0</v>
      </c>
      <c r="BC45" s="153">
        <f>IF(AZ45=3,G45,0)</f>
        <v>0</v>
      </c>
      <c r="BD45" s="153">
        <f>IF(AZ45=4,G45,0)</f>
        <v>0</v>
      </c>
      <c r="BE45" s="153">
        <f>IF(AZ45=5,G45,0)</f>
        <v>0</v>
      </c>
      <c r="CA45" s="185">
        <v>7</v>
      </c>
      <c r="CB45" s="185">
        <v>1002</v>
      </c>
      <c r="CZ45" s="153">
        <v>0</v>
      </c>
    </row>
    <row r="46" spans="1:104" x14ac:dyDescent="0.2">
      <c r="A46" s="198"/>
      <c r="B46" s="199" t="s">
        <v>73</v>
      </c>
      <c r="C46" s="200" t="str">
        <f>CONCATENATE(B39," ",C39)</f>
        <v>762 Konstrukce tesařské</v>
      </c>
      <c r="D46" s="201"/>
      <c r="E46" s="202"/>
      <c r="F46" s="203"/>
      <c r="G46" s="204">
        <f>SUM(G39:G45)</f>
        <v>0</v>
      </c>
      <c r="O46" s="178">
        <v>4</v>
      </c>
      <c r="BA46" s="205">
        <f>SUM(BA39:BA45)</f>
        <v>0</v>
      </c>
      <c r="BB46" s="205">
        <f>SUM(BB39:BB45)</f>
        <v>0</v>
      </c>
      <c r="BC46" s="205">
        <f>SUM(BC39:BC45)</f>
        <v>0</v>
      </c>
      <c r="BD46" s="205">
        <f>SUM(BD39:BD45)</f>
        <v>0</v>
      </c>
      <c r="BE46" s="205">
        <f>SUM(BE39:BE45)</f>
        <v>0</v>
      </c>
    </row>
    <row r="47" spans="1:104" x14ac:dyDescent="0.2">
      <c r="A47" s="172" t="s">
        <v>72</v>
      </c>
      <c r="B47" s="173" t="s">
        <v>138</v>
      </c>
      <c r="C47" s="174" t="s">
        <v>139</v>
      </c>
      <c r="D47" s="175"/>
      <c r="E47" s="176"/>
      <c r="F47" s="176"/>
      <c r="G47" s="177"/>
      <c r="O47" s="178">
        <v>1</v>
      </c>
    </row>
    <row r="48" spans="1:104" x14ac:dyDescent="0.2">
      <c r="A48" s="179">
        <v>15</v>
      </c>
      <c r="B48" s="180" t="s">
        <v>140</v>
      </c>
      <c r="C48" s="181" t="s">
        <v>141</v>
      </c>
      <c r="D48" s="182" t="s">
        <v>99</v>
      </c>
      <c r="E48" s="183">
        <v>73</v>
      </c>
      <c r="F48" s="183">
        <v>0</v>
      </c>
      <c r="G48" s="184">
        <f>E48*F48</f>
        <v>0</v>
      </c>
      <c r="O48" s="178">
        <v>2</v>
      </c>
      <c r="AA48" s="153">
        <v>1</v>
      </c>
      <c r="AB48" s="153">
        <v>7</v>
      </c>
      <c r="AC48" s="153">
        <v>7</v>
      </c>
      <c r="AZ48" s="153">
        <v>2</v>
      </c>
      <c r="BA48" s="153">
        <f>IF(AZ48=1,G48,0)</f>
        <v>0</v>
      </c>
      <c r="BB48" s="153">
        <f>IF(AZ48=2,G48,0)</f>
        <v>0</v>
      </c>
      <c r="BC48" s="153">
        <f>IF(AZ48=3,G48,0)</f>
        <v>0</v>
      </c>
      <c r="BD48" s="153">
        <f>IF(AZ48=4,G48,0)</f>
        <v>0</v>
      </c>
      <c r="BE48" s="153">
        <f>IF(AZ48=5,G48,0)</f>
        <v>0</v>
      </c>
      <c r="CA48" s="185">
        <v>1</v>
      </c>
      <c r="CB48" s="185">
        <v>7</v>
      </c>
      <c r="CZ48" s="153">
        <v>8.0000000000000007E-5</v>
      </c>
    </row>
    <row r="49" spans="1:104" x14ac:dyDescent="0.2">
      <c r="A49" s="186"/>
      <c r="B49" s="192"/>
      <c r="C49" s="193" t="s">
        <v>142</v>
      </c>
      <c r="D49" s="194"/>
      <c r="E49" s="195">
        <v>73</v>
      </c>
      <c r="F49" s="196"/>
      <c r="G49" s="197"/>
      <c r="M49" s="191" t="s">
        <v>142</v>
      </c>
      <c r="O49" s="178"/>
    </row>
    <row r="50" spans="1:104" x14ac:dyDescent="0.2">
      <c r="A50" s="179">
        <v>16</v>
      </c>
      <c r="B50" s="180" t="s">
        <v>143</v>
      </c>
      <c r="C50" s="181" t="s">
        <v>144</v>
      </c>
      <c r="D50" s="182" t="s">
        <v>111</v>
      </c>
      <c r="E50" s="183">
        <v>40.21</v>
      </c>
      <c r="F50" s="183">
        <v>0</v>
      </c>
      <c r="G50" s="184">
        <f>E50*F50</f>
        <v>0</v>
      </c>
      <c r="O50" s="178">
        <v>2</v>
      </c>
      <c r="AA50" s="153">
        <v>1</v>
      </c>
      <c r="AB50" s="153">
        <v>7</v>
      </c>
      <c r="AC50" s="153">
        <v>7</v>
      </c>
      <c r="AZ50" s="153">
        <v>2</v>
      </c>
      <c r="BA50" s="153">
        <f>IF(AZ50=1,G50,0)</f>
        <v>0</v>
      </c>
      <c r="BB50" s="153">
        <f>IF(AZ50=2,G50,0)</f>
        <v>0</v>
      </c>
      <c r="BC50" s="153">
        <f>IF(AZ50=3,G50,0)</f>
        <v>0</v>
      </c>
      <c r="BD50" s="153">
        <f>IF(AZ50=4,G50,0)</f>
        <v>0</v>
      </c>
      <c r="BE50" s="153">
        <f>IF(AZ50=5,G50,0)</f>
        <v>0</v>
      </c>
      <c r="CA50" s="185">
        <v>1</v>
      </c>
      <c r="CB50" s="185">
        <v>7</v>
      </c>
      <c r="CZ50" s="153">
        <v>3.2000000000000003E-4</v>
      </c>
    </row>
    <row r="51" spans="1:104" x14ac:dyDescent="0.2">
      <c r="A51" s="186"/>
      <c r="B51" s="187"/>
      <c r="C51" s="188" t="s">
        <v>145</v>
      </c>
      <c r="D51" s="189"/>
      <c r="E51" s="189"/>
      <c r="F51" s="189"/>
      <c r="G51" s="190"/>
      <c r="L51" s="191" t="s">
        <v>145</v>
      </c>
      <c r="O51" s="178">
        <v>3</v>
      </c>
    </row>
    <row r="52" spans="1:104" x14ac:dyDescent="0.2">
      <c r="A52" s="186"/>
      <c r="B52" s="192"/>
      <c r="C52" s="193" t="s">
        <v>146</v>
      </c>
      <c r="D52" s="194"/>
      <c r="E52" s="195">
        <v>40.21</v>
      </c>
      <c r="F52" s="196"/>
      <c r="G52" s="197"/>
      <c r="M52" s="191" t="s">
        <v>146</v>
      </c>
      <c r="O52" s="178"/>
    </row>
    <row r="53" spans="1:104" x14ac:dyDescent="0.2">
      <c r="A53" s="179">
        <v>17</v>
      </c>
      <c r="B53" s="180" t="s">
        <v>147</v>
      </c>
      <c r="C53" s="181" t="s">
        <v>148</v>
      </c>
      <c r="D53" s="182" t="s">
        <v>111</v>
      </c>
      <c r="E53" s="183">
        <v>40.21</v>
      </c>
      <c r="F53" s="183">
        <v>0</v>
      </c>
      <c r="G53" s="184">
        <f>E53*F53</f>
        <v>0</v>
      </c>
      <c r="O53" s="178">
        <v>2</v>
      </c>
      <c r="AA53" s="153">
        <v>1</v>
      </c>
      <c r="AB53" s="153">
        <v>7</v>
      </c>
      <c r="AC53" s="153">
        <v>7</v>
      </c>
      <c r="AZ53" s="153">
        <v>2</v>
      </c>
      <c r="BA53" s="153">
        <f>IF(AZ53=1,G53,0)</f>
        <v>0</v>
      </c>
      <c r="BB53" s="153">
        <f>IF(AZ53=2,G53,0)</f>
        <v>0</v>
      </c>
      <c r="BC53" s="153">
        <f>IF(AZ53=3,G53,0)</f>
        <v>0</v>
      </c>
      <c r="BD53" s="153">
        <f>IF(AZ53=4,G53,0)</f>
        <v>0</v>
      </c>
      <c r="BE53" s="153">
        <f>IF(AZ53=5,G53,0)</f>
        <v>0</v>
      </c>
      <c r="CA53" s="185">
        <v>1</v>
      </c>
      <c r="CB53" s="185">
        <v>7</v>
      </c>
      <c r="CZ53" s="153">
        <v>0</v>
      </c>
    </row>
    <row r="54" spans="1:104" x14ac:dyDescent="0.2">
      <c r="A54" s="186"/>
      <c r="B54" s="192"/>
      <c r="C54" s="193" t="s">
        <v>146</v>
      </c>
      <c r="D54" s="194"/>
      <c r="E54" s="195">
        <v>40.21</v>
      </c>
      <c r="F54" s="196"/>
      <c r="G54" s="197"/>
      <c r="M54" s="191" t="s">
        <v>146</v>
      </c>
      <c r="O54" s="178"/>
    </row>
    <row r="55" spans="1:104" x14ac:dyDescent="0.2">
      <c r="A55" s="179">
        <v>18</v>
      </c>
      <c r="B55" s="180" t="s">
        <v>149</v>
      </c>
      <c r="C55" s="181" t="s">
        <v>150</v>
      </c>
      <c r="D55" s="182" t="s">
        <v>99</v>
      </c>
      <c r="E55" s="183">
        <v>3.65</v>
      </c>
      <c r="F55" s="183">
        <v>0</v>
      </c>
      <c r="G55" s="184">
        <f>E55*F55</f>
        <v>0</v>
      </c>
      <c r="O55" s="178">
        <v>2</v>
      </c>
      <c r="AA55" s="153">
        <v>1</v>
      </c>
      <c r="AB55" s="153">
        <v>0</v>
      </c>
      <c r="AC55" s="153">
        <v>0</v>
      </c>
      <c r="AZ55" s="153">
        <v>2</v>
      </c>
      <c r="BA55" s="153">
        <f>IF(AZ55=1,G55,0)</f>
        <v>0</v>
      </c>
      <c r="BB55" s="153">
        <f>IF(AZ55=2,G55,0)</f>
        <v>0</v>
      </c>
      <c r="BC55" s="153">
        <f>IF(AZ55=3,G55,0)</f>
        <v>0</v>
      </c>
      <c r="BD55" s="153">
        <f>IF(AZ55=4,G55,0)</f>
        <v>0</v>
      </c>
      <c r="BE55" s="153">
        <f>IF(AZ55=5,G55,0)</f>
        <v>0</v>
      </c>
      <c r="CA55" s="185">
        <v>1</v>
      </c>
      <c r="CB55" s="185">
        <v>0</v>
      </c>
      <c r="CZ55" s="153">
        <v>1.6999999999999999E-3</v>
      </c>
    </row>
    <row r="56" spans="1:104" x14ac:dyDescent="0.2">
      <c r="A56" s="186"/>
      <c r="B56" s="192"/>
      <c r="C56" s="193" t="s">
        <v>151</v>
      </c>
      <c r="D56" s="194"/>
      <c r="E56" s="195">
        <v>3.65</v>
      </c>
      <c r="F56" s="196"/>
      <c r="G56" s="197"/>
      <c r="M56" s="191" t="s">
        <v>151</v>
      </c>
      <c r="O56" s="178"/>
    </row>
    <row r="57" spans="1:104" x14ac:dyDescent="0.2">
      <c r="A57" s="179">
        <v>19</v>
      </c>
      <c r="B57" s="180" t="s">
        <v>152</v>
      </c>
      <c r="C57" s="181" t="s">
        <v>153</v>
      </c>
      <c r="D57" s="182" t="s">
        <v>111</v>
      </c>
      <c r="E57" s="183">
        <v>46.3</v>
      </c>
      <c r="F57" s="183">
        <v>0</v>
      </c>
      <c r="G57" s="184">
        <f>E57*F57</f>
        <v>0</v>
      </c>
      <c r="O57" s="178">
        <v>2</v>
      </c>
      <c r="AA57" s="153">
        <v>1</v>
      </c>
      <c r="AB57" s="153">
        <v>7</v>
      </c>
      <c r="AC57" s="153">
        <v>7</v>
      </c>
      <c r="AZ57" s="153">
        <v>2</v>
      </c>
      <c r="BA57" s="153">
        <f>IF(AZ57=1,G57,0)</f>
        <v>0</v>
      </c>
      <c r="BB57" s="153">
        <f>IF(AZ57=2,G57,0)</f>
        <v>0</v>
      </c>
      <c r="BC57" s="153">
        <f>IF(AZ57=3,G57,0)</f>
        <v>0</v>
      </c>
      <c r="BD57" s="153">
        <f>IF(AZ57=4,G57,0)</f>
        <v>0</v>
      </c>
      <c r="BE57" s="153">
        <f>IF(AZ57=5,G57,0)</f>
        <v>0</v>
      </c>
      <c r="CA57" s="185">
        <v>1</v>
      </c>
      <c r="CB57" s="185">
        <v>7</v>
      </c>
      <c r="CZ57" s="153">
        <v>4.0000000000000003E-5</v>
      </c>
    </row>
    <row r="58" spans="1:104" x14ac:dyDescent="0.2">
      <c r="A58" s="179">
        <v>20</v>
      </c>
      <c r="B58" s="180" t="s">
        <v>154</v>
      </c>
      <c r="C58" s="181" t="s">
        <v>155</v>
      </c>
      <c r="D58" s="182" t="s">
        <v>99</v>
      </c>
      <c r="E58" s="183">
        <v>4.0149999999999997</v>
      </c>
      <c r="F58" s="183">
        <v>0</v>
      </c>
      <c r="G58" s="184">
        <f>E58*F58</f>
        <v>0</v>
      </c>
      <c r="O58" s="178">
        <v>2</v>
      </c>
      <c r="AA58" s="153">
        <v>3</v>
      </c>
      <c r="AB58" s="153">
        <v>7</v>
      </c>
      <c r="AC58" s="153">
        <v>597623001</v>
      </c>
      <c r="AZ58" s="153">
        <v>2</v>
      </c>
      <c r="BA58" s="153">
        <f>IF(AZ58=1,G58,0)</f>
        <v>0</v>
      </c>
      <c r="BB58" s="153">
        <f>IF(AZ58=2,G58,0)</f>
        <v>0</v>
      </c>
      <c r="BC58" s="153">
        <f>IF(AZ58=3,G58,0)</f>
        <v>0</v>
      </c>
      <c r="BD58" s="153">
        <f>IF(AZ58=4,G58,0)</f>
        <v>0</v>
      </c>
      <c r="BE58" s="153">
        <f>IF(AZ58=5,G58,0)</f>
        <v>0</v>
      </c>
      <c r="CA58" s="185">
        <v>3</v>
      </c>
      <c r="CB58" s="185">
        <v>7</v>
      </c>
      <c r="CZ58" s="153">
        <v>1.29E-2</v>
      </c>
    </row>
    <row r="59" spans="1:104" x14ac:dyDescent="0.2">
      <c r="A59" s="186"/>
      <c r="B59" s="192"/>
      <c r="C59" s="193" t="s">
        <v>156</v>
      </c>
      <c r="D59" s="194"/>
      <c r="E59" s="195">
        <v>4.0149999999999997</v>
      </c>
      <c r="F59" s="196"/>
      <c r="G59" s="197"/>
      <c r="M59" s="191" t="s">
        <v>156</v>
      </c>
      <c r="O59" s="178"/>
    </row>
    <row r="60" spans="1:104" x14ac:dyDescent="0.2">
      <c r="A60" s="179">
        <v>21</v>
      </c>
      <c r="B60" s="180" t="s">
        <v>157</v>
      </c>
      <c r="C60" s="181" t="s">
        <v>158</v>
      </c>
      <c r="D60" s="182" t="s">
        <v>99</v>
      </c>
      <c r="E60" s="183">
        <v>4.8251999999999997</v>
      </c>
      <c r="F60" s="183">
        <v>0</v>
      </c>
      <c r="G60" s="184">
        <f>E60*F60</f>
        <v>0</v>
      </c>
      <c r="O60" s="178">
        <v>2</v>
      </c>
      <c r="AA60" s="153">
        <v>3</v>
      </c>
      <c r="AB60" s="153">
        <v>7</v>
      </c>
      <c r="AC60" s="153">
        <v>597642060</v>
      </c>
      <c r="AZ60" s="153">
        <v>2</v>
      </c>
      <c r="BA60" s="153">
        <f>IF(AZ60=1,G60,0)</f>
        <v>0</v>
      </c>
      <c r="BB60" s="153">
        <f>IF(AZ60=2,G60,0)</f>
        <v>0</v>
      </c>
      <c r="BC60" s="153">
        <f>IF(AZ60=3,G60,0)</f>
        <v>0</v>
      </c>
      <c r="BD60" s="153">
        <f>IF(AZ60=4,G60,0)</f>
        <v>0</v>
      </c>
      <c r="BE60" s="153">
        <f>IF(AZ60=5,G60,0)</f>
        <v>0</v>
      </c>
      <c r="CA60" s="185">
        <v>3</v>
      </c>
      <c r="CB60" s="185">
        <v>7</v>
      </c>
      <c r="CZ60" s="153">
        <v>1.9199999999999998E-2</v>
      </c>
    </row>
    <row r="61" spans="1:104" x14ac:dyDescent="0.2">
      <c r="A61" s="186"/>
      <c r="B61" s="187"/>
      <c r="C61" s="188"/>
      <c r="D61" s="189"/>
      <c r="E61" s="189"/>
      <c r="F61" s="189"/>
      <c r="G61" s="190"/>
      <c r="L61" s="191"/>
      <c r="O61" s="178">
        <v>3</v>
      </c>
    </row>
    <row r="62" spans="1:104" x14ac:dyDescent="0.2">
      <c r="A62" s="186"/>
      <c r="B62" s="192"/>
      <c r="C62" s="193" t="s">
        <v>159</v>
      </c>
      <c r="D62" s="194"/>
      <c r="E62" s="195">
        <v>4.8251999999999997</v>
      </c>
      <c r="F62" s="196"/>
      <c r="G62" s="197"/>
      <c r="M62" s="191" t="s">
        <v>159</v>
      </c>
      <c r="O62" s="178"/>
    </row>
    <row r="63" spans="1:104" x14ac:dyDescent="0.2">
      <c r="A63" s="179">
        <v>22</v>
      </c>
      <c r="B63" s="180" t="s">
        <v>160</v>
      </c>
      <c r="C63" s="181" t="s">
        <v>161</v>
      </c>
      <c r="D63" s="182" t="s">
        <v>61</v>
      </c>
      <c r="E63" s="183"/>
      <c r="F63" s="183">
        <v>0</v>
      </c>
      <c r="G63" s="184">
        <f>E63*F63</f>
        <v>0</v>
      </c>
      <c r="O63" s="178">
        <v>2</v>
      </c>
      <c r="AA63" s="153">
        <v>7</v>
      </c>
      <c r="AB63" s="153">
        <v>1002</v>
      </c>
      <c r="AC63" s="153">
        <v>5</v>
      </c>
      <c r="AZ63" s="153">
        <v>2</v>
      </c>
      <c r="BA63" s="153">
        <f>IF(AZ63=1,G63,0)</f>
        <v>0</v>
      </c>
      <c r="BB63" s="153">
        <f>IF(AZ63=2,G63,0)</f>
        <v>0</v>
      </c>
      <c r="BC63" s="153">
        <f>IF(AZ63=3,G63,0)</f>
        <v>0</v>
      </c>
      <c r="BD63" s="153">
        <f>IF(AZ63=4,G63,0)</f>
        <v>0</v>
      </c>
      <c r="BE63" s="153">
        <f>IF(AZ63=5,G63,0)</f>
        <v>0</v>
      </c>
      <c r="CA63" s="185">
        <v>7</v>
      </c>
      <c r="CB63" s="185">
        <v>1002</v>
      </c>
      <c r="CZ63" s="153">
        <v>0</v>
      </c>
    </row>
    <row r="64" spans="1:104" x14ac:dyDescent="0.2">
      <c r="A64" s="198"/>
      <c r="B64" s="199" t="s">
        <v>73</v>
      </c>
      <c r="C64" s="200" t="str">
        <f>CONCATENATE(B47," ",C47)</f>
        <v>771 Podlahy z dlaždic a obklady</v>
      </c>
      <c r="D64" s="201"/>
      <c r="E64" s="202"/>
      <c r="F64" s="203"/>
      <c r="G64" s="204">
        <f>SUM(G47:G63)</f>
        <v>0</v>
      </c>
      <c r="O64" s="178">
        <v>4</v>
      </c>
      <c r="BA64" s="205">
        <f>SUM(BA47:BA63)</f>
        <v>0</v>
      </c>
      <c r="BB64" s="205">
        <f>SUM(BB47:BB63)</f>
        <v>0</v>
      </c>
      <c r="BC64" s="205">
        <f>SUM(BC47:BC63)</f>
        <v>0</v>
      </c>
      <c r="BD64" s="205">
        <f>SUM(BD47:BD63)</f>
        <v>0</v>
      </c>
      <c r="BE64" s="205">
        <f>SUM(BE47:BE63)</f>
        <v>0</v>
      </c>
    </row>
    <row r="65" spans="1:104" x14ac:dyDescent="0.2">
      <c r="A65" s="172" t="s">
        <v>72</v>
      </c>
      <c r="B65" s="173" t="s">
        <v>162</v>
      </c>
      <c r="C65" s="174" t="s">
        <v>163</v>
      </c>
      <c r="D65" s="175"/>
      <c r="E65" s="176"/>
      <c r="F65" s="176"/>
      <c r="G65" s="177"/>
      <c r="O65" s="178">
        <v>1</v>
      </c>
    </row>
    <row r="66" spans="1:104" x14ac:dyDescent="0.2">
      <c r="A66" s="179">
        <v>23</v>
      </c>
      <c r="B66" s="180" t="s">
        <v>164</v>
      </c>
      <c r="C66" s="181" t="s">
        <v>165</v>
      </c>
      <c r="D66" s="182" t="s">
        <v>99</v>
      </c>
      <c r="E66" s="183">
        <v>164</v>
      </c>
      <c r="F66" s="183">
        <v>0</v>
      </c>
      <c r="G66" s="184">
        <f>E66*F66</f>
        <v>0</v>
      </c>
      <c r="O66" s="178">
        <v>2</v>
      </c>
      <c r="AA66" s="153">
        <v>1</v>
      </c>
      <c r="AB66" s="153">
        <v>0</v>
      </c>
      <c r="AC66" s="153">
        <v>0</v>
      </c>
      <c r="AZ66" s="153">
        <v>2</v>
      </c>
      <c r="BA66" s="153">
        <f>IF(AZ66=1,G66,0)</f>
        <v>0</v>
      </c>
      <c r="BB66" s="153">
        <f>IF(AZ66=2,G66,0)</f>
        <v>0</v>
      </c>
      <c r="BC66" s="153">
        <f>IF(AZ66=3,G66,0)</f>
        <v>0</v>
      </c>
      <c r="BD66" s="153">
        <f>IF(AZ66=4,G66,0)</f>
        <v>0</v>
      </c>
      <c r="BE66" s="153">
        <f>IF(AZ66=5,G66,0)</f>
        <v>0</v>
      </c>
      <c r="CA66" s="185">
        <v>1</v>
      </c>
      <c r="CB66" s="185">
        <v>0</v>
      </c>
      <c r="CZ66" s="153">
        <v>0</v>
      </c>
    </row>
    <row r="67" spans="1:104" x14ac:dyDescent="0.2">
      <c r="A67" s="186"/>
      <c r="B67" s="187"/>
      <c r="C67" s="188" t="s">
        <v>166</v>
      </c>
      <c r="D67" s="189"/>
      <c r="E67" s="189"/>
      <c r="F67" s="189"/>
      <c r="G67" s="190"/>
      <c r="L67" s="191" t="s">
        <v>166</v>
      </c>
      <c r="O67" s="178">
        <v>3</v>
      </c>
    </row>
    <row r="68" spans="1:104" x14ac:dyDescent="0.2">
      <c r="A68" s="186"/>
      <c r="B68" s="192"/>
      <c r="C68" s="193" t="s">
        <v>167</v>
      </c>
      <c r="D68" s="194"/>
      <c r="E68" s="195">
        <v>139.4</v>
      </c>
      <c r="F68" s="196"/>
      <c r="G68" s="197"/>
      <c r="M68" s="191" t="s">
        <v>167</v>
      </c>
      <c r="O68" s="178"/>
    </row>
    <row r="69" spans="1:104" x14ac:dyDescent="0.2">
      <c r="A69" s="186"/>
      <c r="B69" s="192"/>
      <c r="C69" s="193" t="s">
        <v>168</v>
      </c>
      <c r="D69" s="194"/>
      <c r="E69" s="195">
        <v>24.6</v>
      </c>
      <c r="F69" s="196"/>
      <c r="G69" s="197"/>
      <c r="M69" s="191" t="s">
        <v>168</v>
      </c>
      <c r="O69" s="178"/>
    </row>
    <row r="70" spans="1:104" ht="22.5" x14ac:dyDescent="0.2">
      <c r="A70" s="179">
        <v>24</v>
      </c>
      <c r="B70" s="180" t="s">
        <v>169</v>
      </c>
      <c r="C70" s="181" t="s">
        <v>170</v>
      </c>
      <c r="D70" s="182" t="s">
        <v>111</v>
      </c>
      <c r="E70" s="183">
        <v>29.6</v>
      </c>
      <c r="F70" s="183">
        <v>0</v>
      </c>
      <c r="G70" s="184">
        <f>E70*F70</f>
        <v>0</v>
      </c>
      <c r="O70" s="178">
        <v>2</v>
      </c>
      <c r="AA70" s="153">
        <v>1</v>
      </c>
      <c r="AB70" s="153">
        <v>7</v>
      </c>
      <c r="AC70" s="153">
        <v>7</v>
      </c>
      <c r="AZ70" s="153">
        <v>2</v>
      </c>
      <c r="BA70" s="153">
        <f>IF(AZ70=1,G70,0)</f>
        <v>0</v>
      </c>
      <c r="BB70" s="153">
        <f>IF(AZ70=2,G70,0)</f>
        <v>0</v>
      </c>
      <c r="BC70" s="153">
        <f>IF(AZ70=3,G70,0)</f>
        <v>0</v>
      </c>
      <c r="BD70" s="153">
        <f>IF(AZ70=4,G70,0)</f>
        <v>0</v>
      </c>
      <c r="BE70" s="153">
        <f>IF(AZ70=5,G70,0)</f>
        <v>0</v>
      </c>
      <c r="CA70" s="185">
        <v>1</v>
      </c>
      <c r="CB70" s="185">
        <v>7</v>
      </c>
      <c r="CZ70" s="153">
        <v>8.0000000000000007E-5</v>
      </c>
    </row>
    <row r="71" spans="1:104" x14ac:dyDescent="0.2">
      <c r="A71" s="186"/>
      <c r="B71" s="187"/>
      <c r="C71" s="188" t="s">
        <v>171</v>
      </c>
      <c r="D71" s="189"/>
      <c r="E71" s="189"/>
      <c r="F71" s="189"/>
      <c r="G71" s="190"/>
      <c r="L71" s="191" t="s">
        <v>171</v>
      </c>
      <c r="O71" s="178">
        <v>3</v>
      </c>
    </row>
    <row r="72" spans="1:104" x14ac:dyDescent="0.2">
      <c r="A72" s="186"/>
      <c r="B72" s="192"/>
      <c r="C72" s="193" t="s">
        <v>172</v>
      </c>
      <c r="D72" s="194"/>
      <c r="E72" s="195">
        <v>29.6</v>
      </c>
      <c r="F72" s="196"/>
      <c r="G72" s="197"/>
      <c r="M72" s="191" t="s">
        <v>172</v>
      </c>
      <c r="O72" s="178"/>
    </row>
    <row r="73" spans="1:104" x14ac:dyDescent="0.2">
      <c r="A73" s="179">
        <v>25</v>
      </c>
      <c r="B73" s="180" t="s">
        <v>173</v>
      </c>
      <c r="C73" s="181" t="s">
        <v>174</v>
      </c>
      <c r="D73" s="182" t="s">
        <v>111</v>
      </c>
      <c r="E73" s="183">
        <v>133.76</v>
      </c>
      <c r="F73" s="183">
        <v>0</v>
      </c>
      <c r="G73" s="184">
        <f>E73*F73</f>
        <v>0</v>
      </c>
      <c r="O73" s="178">
        <v>2</v>
      </c>
      <c r="AA73" s="153">
        <v>1</v>
      </c>
      <c r="AB73" s="153">
        <v>0</v>
      </c>
      <c r="AC73" s="153">
        <v>0</v>
      </c>
      <c r="AZ73" s="153">
        <v>2</v>
      </c>
      <c r="BA73" s="153">
        <f>IF(AZ73=1,G73,0)</f>
        <v>0</v>
      </c>
      <c r="BB73" s="153">
        <f>IF(AZ73=2,G73,0)</f>
        <v>0</v>
      </c>
      <c r="BC73" s="153">
        <f>IF(AZ73=3,G73,0)</f>
        <v>0</v>
      </c>
      <c r="BD73" s="153">
        <f>IF(AZ73=4,G73,0)</f>
        <v>0</v>
      </c>
      <c r="BE73" s="153">
        <f>IF(AZ73=5,G73,0)</f>
        <v>0</v>
      </c>
      <c r="CA73" s="185">
        <v>1</v>
      </c>
      <c r="CB73" s="185">
        <v>0</v>
      </c>
      <c r="CZ73" s="153">
        <v>1.6000000000000001E-4</v>
      </c>
    </row>
    <row r="74" spans="1:104" x14ac:dyDescent="0.2">
      <c r="A74" s="186"/>
      <c r="B74" s="187"/>
      <c r="C74" s="188" t="s">
        <v>175</v>
      </c>
      <c r="D74" s="189"/>
      <c r="E74" s="189"/>
      <c r="F74" s="189"/>
      <c r="G74" s="190"/>
      <c r="L74" s="191" t="s">
        <v>175</v>
      </c>
      <c r="O74" s="178">
        <v>3</v>
      </c>
    </row>
    <row r="75" spans="1:104" x14ac:dyDescent="0.2">
      <c r="A75" s="186"/>
      <c r="B75" s="192"/>
      <c r="C75" s="193" t="s">
        <v>176</v>
      </c>
      <c r="D75" s="194"/>
      <c r="E75" s="195">
        <v>31</v>
      </c>
      <c r="F75" s="196"/>
      <c r="G75" s="197"/>
      <c r="M75" s="191" t="s">
        <v>176</v>
      </c>
      <c r="O75" s="178"/>
    </row>
    <row r="76" spans="1:104" x14ac:dyDescent="0.2">
      <c r="A76" s="186"/>
      <c r="B76" s="192"/>
      <c r="C76" s="193" t="s">
        <v>177</v>
      </c>
      <c r="D76" s="194"/>
      <c r="E76" s="195">
        <v>19.02</v>
      </c>
      <c r="F76" s="196"/>
      <c r="G76" s="197"/>
      <c r="M76" s="191" t="s">
        <v>177</v>
      </c>
      <c r="O76" s="178"/>
    </row>
    <row r="77" spans="1:104" x14ac:dyDescent="0.2">
      <c r="A77" s="186"/>
      <c r="B77" s="192"/>
      <c r="C77" s="193" t="s">
        <v>178</v>
      </c>
      <c r="D77" s="194"/>
      <c r="E77" s="195">
        <v>83.74</v>
      </c>
      <c r="F77" s="196"/>
      <c r="G77" s="197"/>
      <c r="M77" s="191" t="s">
        <v>178</v>
      </c>
      <c r="O77" s="178"/>
    </row>
    <row r="78" spans="1:104" ht="22.5" x14ac:dyDescent="0.2">
      <c r="A78" s="179">
        <v>26</v>
      </c>
      <c r="B78" s="180" t="s">
        <v>179</v>
      </c>
      <c r="C78" s="181" t="s">
        <v>180</v>
      </c>
      <c r="D78" s="182" t="s">
        <v>99</v>
      </c>
      <c r="E78" s="183">
        <v>164</v>
      </c>
      <c r="F78" s="183">
        <v>0</v>
      </c>
      <c r="G78" s="184">
        <f>E78*F78</f>
        <v>0</v>
      </c>
      <c r="O78" s="178">
        <v>2</v>
      </c>
      <c r="AA78" s="153">
        <v>1</v>
      </c>
      <c r="AB78" s="153">
        <v>0</v>
      </c>
      <c r="AC78" s="153">
        <v>0</v>
      </c>
      <c r="AZ78" s="153">
        <v>2</v>
      </c>
      <c r="BA78" s="153">
        <f>IF(AZ78=1,G78,0)</f>
        <v>0</v>
      </c>
      <c r="BB78" s="153">
        <f>IF(AZ78=2,G78,0)</f>
        <v>0</v>
      </c>
      <c r="BC78" s="153">
        <f>IF(AZ78=3,G78,0)</f>
        <v>0</v>
      </c>
      <c r="BD78" s="153">
        <f>IF(AZ78=4,G78,0)</f>
        <v>0</v>
      </c>
      <c r="BE78" s="153">
        <f>IF(AZ78=5,G78,0)</f>
        <v>0</v>
      </c>
      <c r="CA78" s="185">
        <v>1</v>
      </c>
      <c r="CB78" s="185">
        <v>0</v>
      </c>
      <c r="CZ78" s="153">
        <v>0</v>
      </c>
    </row>
    <row r="79" spans="1:104" x14ac:dyDescent="0.2">
      <c r="A79" s="186"/>
      <c r="B79" s="192"/>
      <c r="C79" s="193" t="s">
        <v>181</v>
      </c>
      <c r="D79" s="194"/>
      <c r="E79" s="195">
        <v>139.4</v>
      </c>
      <c r="F79" s="196"/>
      <c r="G79" s="197"/>
      <c r="M79" s="191" t="s">
        <v>181</v>
      </c>
      <c r="O79" s="178"/>
    </row>
    <row r="80" spans="1:104" x14ac:dyDescent="0.2">
      <c r="A80" s="186"/>
      <c r="B80" s="192"/>
      <c r="C80" s="193" t="s">
        <v>182</v>
      </c>
      <c r="D80" s="194"/>
      <c r="E80" s="195">
        <v>24.6</v>
      </c>
      <c r="F80" s="196"/>
      <c r="G80" s="197"/>
      <c r="M80" s="191" t="s">
        <v>182</v>
      </c>
      <c r="O80" s="178"/>
    </row>
    <row r="81" spans="1:104" x14ac:dyDescent="0.2">
      <c r="A81" s="179">
        <v>27</v>
      </c>
      <c r="B81" s="180" t="s">
        <v>183</v>
      </c>
      <c r="C81" s="181" t="s">
        <v>184</v>
      </c>
      <c r="D81" s="182" t="s">
        <v>99</v>
      </c>
      <c r="E81" s="183">
        <v>139.4</v>
      </c>
      <c r="F81" s="183">
        <v>0</v>
      </c>
      <c r="G81" s="184">
        <f>E81*F81</f>
        <v>0</v>
      </c>
      <c r="O81" s="178">
        <v>2</v>
      </c>
      <c r="AA81" s="153">
        <v>1</v>
      </c>
      <c r="AB81" s="153">
        <v>7</v>
      </c>
      <c r="AC81" s="153">
        <v>7</v>
      </c>
      <c r="AZ81" s="153">
        <v>2</v>
      </c>
      <c r="BA81" s="153">
        <f>IF(AZ81=1,G81,0)</f>
        <v>0</v>
      </c>
      <c r="BB81" s="153">
        <f>IF(AZ81=2,G81,0)</f>
        <v>0</v>
      </c>
      <c r="BC81" s="153">
        <f>IF(AZ81=3,G81,0)</f>
        <v>0</v>
      </c>
      <c r="BD81" s="153">
        <f>IF(AZ81=4,G81,0)</f>
        <v>0</v>
      </c>
      <c r="BE81" s="153">
        <f>IF(AZ81=5,G81,0)</f>
        <v>0</v>
      </c>
      <c r="CA81" s="185">
        <v>1</v>
      </c>
      <c r="CB81" s="185">
        <v>7</v>
      </c>
      <c r="CZ81" s="153">
        <v>4.0000000000000002E-4</v>
      </c>
    </row>
    <row r="82" spans="1:104" x14ac:dyDescent="0.2">
      <c r="A82" s="186"/>
      <c r="B82" s="192"/>
      <c r="C82" s="193" t="s">
        <v>185</v>
      </c>
      <c r="D82" s="194"/>
      <c r="E82" s="195">
        <v>139.4</v>
      </c>
      <c r="F82" s="196"/>
      <c r="G82" s="197"/>
      <c r="M82" s="191" t="s">
        <v>185</v>
      </c>
      <c r="O82" s="178"/>
    </row>
    <row r="83" spans="1:104" ht="22.5" x14ac:dyDescent="0.2">
      <c r="A83" s="179">
        <v>28</v>
      </c>
      <c r="B83" s="180" t="s">
        <v>186</v>
      </c>
      <c r="C83" s="181" t="s">
        <v>187</v>
      </c>
      <c r="D83" s="182" t="s">
        <v>99</v>
      </c>
      <c r="E83" s="183">
        <v>149.4</v>
      </c>
      <c r="F83" s="183">
        <v>0</v>
      </c>
      <c r="G83" s="184">
        <f>E83*F83</f>
        <v>0</v>
      </c>
      <c r="O83" s="178">
        <v>2</v>
      </c>
      <c r="AA83" s="153">
        <v>1</v>
      </c>
      <c r="AB83" s="153">
        <v>0</v>
      </c>
      <c r="AC83" s="153">
        <v>0</v>
      </c>
      <c r="AZ83" s="153">
        <v>2</v>
      </c>
      <c r="BA83" s="153">
        <f>IF(AZ83=1,G83,0)</f>
        <v>0</v>
      </c>
      <c r="BB83" s="153">
        <f>IF(AZ83=2,G83,0)</f>
        <v>0</v>
      </c>
      <c r="BC83" s="153">
        <f>IF(AZ83=3,G83,0)</f>
        <v>0</v>
      </c>
      <c r="BD83" s="153">
        <f>IF(AZ83=4,G83,0)</f>
        <v>0</v>
      </c>
      <c r="BE83" s="153">
        <f>IF(AZ83=5,G83,0)</f>
        <v>0</v>
      </c>
      <c r="CA83" s="185">
        <v>1</v>
      </c>
      <c r="CB83" s="185">
        <v>0</v>
      </c>
      <c r="CZ83" s="153">
        <v>2.99E-3</v>
      </c>
    </row>
    <row r="84" spans="1:104" x14ac:dyDescent="0.2">
      <c r="A84" s="186"/>
      <c r="B84" s="187"/>
      <c r="C84" s="188" t="s">
        <v>188</v>
      </c>
      <c r="D84" s="189"/>
      <c r="E84" s="189"/>
      <c r="F84" s="189"/>
      <c r="G84" s="190"/>
      <c r="L84" s="191" t="s">
        <v>188</v>
      </c>
      <c r="O84" s="178">
        <v>3</v>
      </c>
    </row>
    <row r="85" spans="1:104" x14ac:dyDescent="0.2">
      <c r="A85" s="186"/>
      <c r="B85" s="187"/>
      <c r="C85" s="188" t="s">
        <v>189</v>
      </c>
      <c r="D85" s="189"/>
      <c r="E85" s="189"/>
      <c r="F85" s="189"/>
      <c r="G85" s="190"/>
      <c r="L85" s="191" t="s">
        <v>189</v>
      </c>
      <c r="O85" s="178">
        <v>3</v>
      </c>
    </row>
    <row r="86" spans="1:104" x14ac:dyDescent="0.2">
      <c r="A86" s="186"/>
      <c r="B86" s="192"/>
      <c r="C86" s="193" t="s">
        <v>190</v>
      </c>
      <c r="D86" s="194"/>
      <c r="E86" s="195">
        <v>31.1</v>
      </c>
      <c r="F86" s="196"/>
      <c r="G86" s="197"/>
      <c r="M86" s="191" t="s">
        <v>190</v>
      </c>
      <c r="O86" s="178"/>
    </row>
    <row r="87" spans="1:104" x14ac:dyDescent="0.2">
      <c r="A87" s="186"/>
      <c r="B87" s="192"/>
      <c r="C87" s="193" t="s">
        <v>191</v>
      </c>
      <c r="D87" s="194"/>
      <c r="E87" s="195">
        <v>24.6</v>
      </c>
      <c r="F87" s="196"/>
      <c r="G87" s="197"/>
      <c r="M87" s="191" t="s">
        <v>191</v>
      </c>
      <c r="O87" s="178"/>
    </row>
    <row r="88" spans="1:104" x14ac:dyDescent="0.2">
      <c r="A88" s="186"/>
      <c r="B88" s="192"/>
      <c r="C88" s="193" t="s">
        <v>192</v>
      </c>
      <c r="D88" s="194"/>
      <c r="E88" s="195">
        <v>93.7</v>
      </c>
      <c r="F88" s="196"/>
      <c r="G88" s="197"/>
      <c r="M88" s="191" t="s">
        <v>192</v>
      </c>
      <c r="O88" s="178"/>
    </row>
    <row r="89" spans="1:104" ht="22.5" x14ac:dyDescent="0.2">
      <c r="A89" s="179">
        <v>29</v>
      </c>
      <c r="B89" s="180" t="s">
        <v>193</v>
      </c>
      <c r="C89" s="181" t="s">
        <v>194</v>
      </c>
      <c r="D89" s="182" t="s">
        <v>111</v>
      </c>
      <c r="E89" s="183">
        <v>160.27000000000001</v>
      </c>
      <c r="F89" s="183">
        <v>0</v>
      </c>
      <c r="G89" s="184">
        <f>E89*F89</f>
        <v>0</v>
      </c>
      <c r="O89" s="178">
        <v>2</v>
      </c>
      <c r="AA89" s="153">
        <v>1</v>
      </c>
      <c r="AB89" s="153">
        <v>7</v>
      </c>
      <c r="AC89" s="153">
        <v>7</v>
      </c>
      <c r="AZ89" s="153">
        <v>2</v>
      </c>
      <c r="BA89" s="153">
        <f>IF(AZ89=1,G89,0)</f>
        <v>0</v>
      </c>
      <c r="BB89" s="153">
        <f>IF(AZ89=2,G89,0)</f>
        <v>0</v>
      </c>
      <c r="BC89" s="153">
        <f>IF(AZ89=3,G89,0)</f>
        <v>0</v>
      </c>
      <c r="BD89" s="153">
        <f>IF(AZ89=4,G89,0)</f>
        <v>0</v>
      </c>
      <c r="BE89" s="153">
        <f>IF(AZ89=5,G89,0)</f>
        <v>0</v>
      </c>
      <c r="CA89" s="185">
        <v>1</v>
      </c>
      <c r="CB89" s="185">
        <v>7</v>
      </c>
      <c r="CZ89" s="153">
        <v>4.0000000000000003E-5</v>
      </c>
    </row>
    <row r="90" spans="1:104" x14ac:dyDescent="0.2">
      <c r="A90" s="186"/>
      <c r="B90" s="192"/>
      <c r="C90" s="193" t="s">
        <v>195</v>
      </c>
      <c r="D90" s="194"/>
      <c r="E90" s="195">
        <v>0</v>
      </c>
      <c r="F90" s="196"/>
      <c r="G90" s="197"/>
      <c r="M90" s="191" t="s">
        <v>195</v>
      </c>
      <c r="O90" s="178"/>
    </row>
    <row r="91" spans="1:104" x14ac:dyDescent="0.2">
      <c r="A91" s="179">
        <v>30</v>
      </c>
      <c r="B91" s="180" t="s">
        <v>196</v>
      </c>
      <c r="C91" s="181" t="s">
        <v>197</v>
      </c>
      <c r="D91" s="182" t="s">
        <v>99</v>
      </c>
      <c r="E91" s="183">
        <v>361.8</v>
      </c>
      <c r="F91" s="183">
        <v>0</v>
      </c>
      <c r="G91" s="184">
        <f>E91*F91</f>
        <v>0</v>
      </c>
      <c r="O91" s="178">
        <v>2</v>
      </c>
      <c r="AA91" s="153">
        <v>1</v>
      </c>
      <c r="AB91" s="153">
        <v>7</v>
      </c>
      <c r="AC91" s="153">
        <v>7</v>
      </c>
      <c r="AZ91" s="153">
        <v>2</v>
      </c>
      <c r="BA91" s="153">
        <f>IF(AZ91=1,G91,0)</f>
        <v>0</v>
      </c>
      <c r="BB91" s="153">
        <f>IF(AZ91=2,G91,0)</f>
        <v>0</v>
      </c>
      <c r="BC91" s="153">
        <f>IF(AZ91=3,G91,0)</f>
        <v>0</v>
      </c>
      <c r="BD91" s="153">
        <f>IF(AZ91=4,G91,0)</f>
        <v>0</v>
      </c>
      <c r="BE91" s="153">
        <f>IF(AZ91=5,G91,0)</f>
        <v>0</v>
      </c>
      <c r="CA91" s="185">
        <v>1</v>
      </c>
      <c r="CB91" s="185">
        <v>7</v>
      </c>
      <c r="CZ91" s="153">
        <v>0</v>
      </c>
    </row>
    <row r="92" spans="1:104" ht="22.5" x14ac:dyDescent="0.2">
      <c r="A92" s="179">
        <v>31</v>
      </c>
      <c r="B92" s="180" t="s">
        <v>198</v>
      </c>
      <c r="C92" s="181" t="s">
        <v>199</v>
      </c>
      <c r="D92" s="182" t="s">
        <v>99</v>
      </c>
      <c r="E92" s="183">
        <v>153.34</v>
      </c>
      <c r="F92" s="183">
        <v>0</v>
      </c>
      <c r="G92" s="184">
        <f>E92*F92</f>
        <v>0</v>
      </c>
      <c r="O92" s="178">
        <v>2</v>
      </c>
      <c r="AA92" s="153">
        <v>3</v>
      </c>
      <c r="AB92" s="153">
        <v>7</v>
      </c>
      <c r="AC92" s="153">
        <v>284123097</v>
      </c>
      <c r="AZ92" s="153">
        <v>2</v>
      </c>
      <c r="BA92" s="153">
        <f>IF(AZ92=1,G92,0)</f>
        <v>0</v>
      </c>
      <c r="BB92" s="153">
        <f>IF(AZ92=2,G92,0)</f>
        <v>0</v>
      </c>
      <c r="BC92" s="153">
        <f>IF(AZ92=3,G92,0)</f>
        <v>0</v>
      </c>
      <c r="BD92" s="153">
        <f>IF(AZ92=4,G92,0)</f>
        <v>0</v>
      </c>
      <c r="BE92" s="153">
        <f>IF(AZ92=5,G92,0)</f>
        <v>0</v>
      </c>
      <c r="CA92" s="185">
        <v>3</v>
      </c>
      <c r="CB92" s="185">
        <v>7</v>
      </c>
      <c r="CZ92" s="153">
        <v>2.5999999999999999E-3</v>
      </c>
    </row>
    <row r="93" spans="1:104" x14ac:dyDescent="0.2">
      <c r="A93" s="186"/>
      <c r="B93" s="187"/>
      <c r="C93" s="188" t="s">
        <v>188</v>
      </c>
      <c r="D93" s="189"/>
      <c r="E93" s="189"/>
      <c r="F93" s="189"/>
      <c r="G93" s="190"/>
      <c r="L93" s="191" t="s">
        <v>188</v>
      </c>
      <c r="O93" s="178">
        <v>3</v>
      </c>
    </row>
    <row r="94" spans="1:104" x14ac:dyDescent="0.2">
      <c r="A94" s="186"/>
      <c r="B94" s="187"/>
      <c r="C94" s="188" t="s">
        <v>189</v>
      </c>
      <c r="D94" s="189"/>
      <c r="E94" s="189"/>
      <c r="F94" s="189"/>
      <c r="G94" s="190"/>
      <c r="L94" s="191" t="s">
        <v>189</v>
      </c>
      <c r="O94" s="178">
        <v>3</v>
      </c>
    </row>
    <row r="95" spans="1:104" x14ac:dyDescent="0.2">
      <c r="A95" s="186"/>
      <c r="B95" s="192"/>
      <c r="C95" s="193" t="s">
        <v>200</v>
      </c>
      <c r="D95" s="194"/>
      <c r="E95" s="195">
        <v>153.34</v>
      </c>
      <c r="F95" s="196"/>
      <c r="G95" s="197"/>
      <c r="M95" s="191" t="s">
        <v>200</v>
      </c>
      <c r="O95" s="178"/>
    </row>
    <row r="96" spans="1:104" x14ac:dyDescent="0.2">
      <c r="A96" s="179">
        <v>32</v>
      </c>
      <c r="B96" s="180" t="s">
        <v>201</v>
      </c>
      <c r="C96" s="181" t="s">
        <v>202</v>
      </c>
      <c r="D96" s="182" t="s">
        <v>61</v>
      </c>
      <c r="E96" s="183"/>
      <c r="F96" s="183">
        <v>0</v>
      </c>
      <c r="G96" s="184">
        <f>E96*F96</f>
        <v>0</v>
      </c>
      <c r="O96" s="178">
        <v>2</v>
      </c>
      <c r="AA96" s="153">
        <v>7</v>
      </c>
      <c r="AB96" s="153">
        <v>1002</v>
      </c>
      <c r="AC96" s="153">
        <v>5</v>
      </c>
      <c r="AZ96" s="153">
        <v>2</v>
      </c>
      <c r="BA96" s="153">
        <f>IF(AZ96=1,G96,0)</f>
        <v>0</v>
      </c>
      <c r="BB96" s="153">
        <f>IF(AZ96=2,G96,0)</f>
        <v>0</v>
      </c>
      <c r="BC96" s="153">
        <f>IF(AZ96=3,G96,0)</f>
        <v>0</v>
      </c>
      <c r="BD96" s="153">
        <f>IF(AZ96=4,G96,0)</f>
        <v>0</v>
      </c>
      <c r="BE96" s="153">
        <f>IF(AZ96=5,G96,0)</f>
        <v>0</v>
      </c>
      <c r="CA96" s="185">
        <v>7</v>
      </c>
      <c r="CB96" s="185">
        <v>1002</v>
      </c>
      <c r="CZ96" s="153">
        <v>0</v>
      </c>
    </row>
    <row r="97" spans="1:104" x14ac:dyDescent="0.2">
      <c r="A97" s="198"/>
      <c r="B97" s="199" t="s">
        <v>73</v>
      </c>
      <c r="C97" s="200" t="str">
        <f>CONCATENATE(B65," ",C65)</f>
        <v>776 Podlahy povlakové</v>
      </c>
      <c r="D97" s="201"/>
      <c r="E97" s="202"/>
      <c r="F97" s="203"/>
      <c r="G97" s="204">
        <f>SUM(G65:G96)</f>
        <v>0</v>
      </c>
      <c r="O97" s="178">
        <v>4</v>
      </c>
      <c r="BA97" s="205">
        <f>SUM(BA65:BA96)</f>
        <v>0</v>
      </c>
      <c r="BB97" s="205">
        <f>SUM(BB65:BB96)</f>
        <v>0</v>
      </c>
      <c r="BC97" s="205">
        <f>SUM(BC65:BC96)</f>
        <v>0</v>
      </c>
      <c r="BD97" s="205">
        <f>SUM(BD65:BD96)</f>
        <v>0</v>
      </c>
      <c r="BE97" s="205">
        <f>SUM(BE65:BE96)</f>
        <v>0</v>
      </c>
    </row>
    <row r="98" spans="1:104" x14ac:dyDescent="0.2">
      <c r="A98" s="172" t="s">
        <v>72</v>
      </c>
      <c r="B98" s="173" t="s">
        <v>203</v>
      </c>
      <c r="C98" s="174" t="s">
        <v>204</v>
      </c>
      <c r="D98" s="175"/>
      <c r="E98" s="176"/>
      <c r="F98" s="176"/>
      <c r="G98" s="177"/>
      <c r="O98" s="178">
        <v>1</v>
      </c>
    </row>
    <row r="99" spans="1:104" x14ac:dyDescent="0.2">
      <c r="A99" s="179">
        <v>33</v>
      </c>
      <c r="B99" s="180" t="s">
        <v>205</v>
      </c>
      <c r="C99" s="181" t="s">
        <v>206</v>
      </c>
      <c r="D99" s="182" t="s">
        <v>99</v>
      </c>
      <c r="E99" s="183">
        <v>77.099999999999994</v>
      </c>
      <c r="F99" s="183">
        <v>0</v>
      </c>
      <c r="G99" s="184">
        <f>E99*F99</f>
        <v>0</v>
      </c>
      <c r="O99" s="178">
        <v>2</v>
      </c>
      <c r="AA99" s="153">
        <v>1</v>
      </c>
      <c r="AB99" s="153">
        <v>1</v>
      </c>
      <c r="AC99" s="153">
        <v>1</v>
      </c>
      <c r="AZ99" s="153">
        <v>2</v>
      </c>
      <c r="BA99" s="153">
        <f>IF(AZ99=1,G99,0)</f>
        <v>0</v>
      </c>
      <c r="BB99" s="153">
        <f>IF(AZ99=2,G99,0)</f>
        <v>0</v>
      </c>
      <c r="BC99" s="153">
        <f>IF(AZ99=3,G99,0)</f>
        <v>0</v>
      </c>
      <c r="BD99" s="153">
        <f>IF(AZ99=4,G99,0)</f>
        <v>0</v>
      </c>
      <c r="BE99" s="153">
        <f>IF(AZ99=5,G99,0)</f>
        <v>0</v>
      </c>
      <c r="CA99" s="185">
        <v>1</v>
      </c>
      <c r="CB99" s="185">
        <v>1</v>
      </c>
      <c r="CZ99" s="153">
        <v>1.8149999999999999E-2</v>
      </c>
    </row>
    <row r="100" spans="1:104" x14ac:dyDescent="0.2">
      <c r="A100" s="186"/>
      <c r="B100" s="192"/>
      <c r="C100" s="193" t="s">
        <v>121</v>
      </c>
      <c r="D100" s="194"/>
      <c r="E100" s="195">
        <v>77.099999999999994</v>
      </c>
      <c r="F100" s="196"/>
      <c r="G100" s="197"/>
      <c r="M100" s="191" t="s">
        <v>121</v>
      </c>
      <c r="O100" s="178"/>
    </row>
    <row r="101" spans="1:104" x14ac:dyDescent="0.2">
      <c r="A101" s="179">
        <v>34</v>
      </c>
      <c r="B101" s="180" t="s">
        <v>207</v>
      </c>
      <c r="C101" s="181" t="s">
        <v>208</v>
      </c>
      <c r="D101" s="182" t="s">
        <v>99</v>
      </c>
      <c r="E101" s="183">
        <v>124.8</v>
      </c>
      <c r="F101" s="183">
        <v>0</v>
      </c>
      <c r="G101" s="184">
        <f>E101*F101</f>
        <v>0</v>
      </c>
      <c r="O101" s="178">
        <v>2</v>
      </c>
      <c r="AA101" s="153">
        <v>1</v>
      </c>
      <c r="AB101" s="153">
        <v>0</v>
      </c>
      <c r="AC101" s="153">
        <v>0</v>
      </c>
      <c r="AZ101" s="153">
        <v>2</v>
      </c>
      <c r="BA101" s="153">
        <f>IF(AZ101=1,G101,0)</f>
        <v>0</v>
      </c>
      <c r="BB101" s="153">
        <f>IF(AZ101=2,G101,0)</f>
        <v>0</v>
      </c>
      <c r="BC101" s="153">
        <f>IF(AZ101=3,G101,0)</f>
        <v>0</v>
      </c>
      <c r="BD101" s="153">
        <f>IF(AZ101=4,G101,0)</f>
        <v>0</v>
      </c>
      <c r="BE101" s="153">
        <f>IF(AZ101=5,G101,0)</f>
        <v>0</v>
      </c>
      <c r="CA101" s="185">
        <v>1</v>
      </c>
      <c r="CB101" s="185">
        <v>0</v>
      </c>
      <c r="CZ101" s="153">
        <v>4.4999999999999997E-3</v>
      </c>
    </row>
    <row r="102" spans="1:104" ht="22.5" x14ac:dyDescent="0.2">
      <c r="A102" s="186"/>
      <c r="B102" s="187"/>
      <c r="C102" s="188" t="s">
        <v>209</v>
      </c>
      <c r="D102" s="189"/>
      <c r="E102" s="189"/>
      <c r="F102" s="189"/>
      <c r="G102" s="190"/>
      <c r="L102" s="191" t="s">
        <v>209</v>
      </c>
      <c r="O102" s="178">
        <v>3</v>
      </c>
    </row>
    <row r="103" spans="1:104" x14ac:dyDescent="0.2">
      <c r="A103" s="186"/>
      <c r="B103" s="192"/>
      <c r="C103" s="193" t="s">
        <v>121</v>
      </c>
      <c r="D103" s="194"/>
      <c r="E103" s="195">
        <v>77.099999999999994</v>
      </c>
      <c r="F103" s="196"/>
      <c r="G103" s="197"/>
      <c r="M103" s="191" t="s">
        <v>121</v>
      </c>
      <c r="O103" s="178"/>
    </row>
    <row r="104" spans="1:104" x14ac:dyDescent="0.2">
      <c r="A104" s="186"/>
      <c r="B104" s="192"/>
      <c r="C104" s="193" t="s">
        <v>210</v>
      </c>
      <c r="D104" s="194"/>
      <c r="E104" s="195">
        <v>47.7</v>
      </c>
      <c r="F104" s="196"/>
      <c r="G104" s="197"/>
      <c r="M104" s="191" t="s">
        <v>210</v>
      </c>
      <c r="O104" s="178"/>
    </row>
    <row r="105" spans="1:104" x14ac:dyDescent="0.2">
      <c r="A105" s="179">
        <v>35</v>
      </c>
      <c r="B105" s="180" t="s">
        <v>211</v>
      </c>
      <c r="C105" s="181" t="s">
        <v>212</v>
      </c>
      <c r="D105" s="182" t="s">
        <v>99</v>
      </c>
      <c r="E105" s="183">
        <v>124.8</v>
      </c>
      <c r="F105" s="183">
        <v>0</v>
      </c>
      <c r="G105" s="184">
        <f>E105*F105</f>
        <v>0</v>
      </c>
      <c r="O105" s="178">
        <v>2</v>
      </c>
      <c r="AA105" s="153">
        <v>1</v>
      </c>
      <c r="AB105" s="153">
        <v>7</v>
      </c>
      <c r="AC105" s="153">
        <v>7</v>
      </c>
      <c r="AZ105" s="153">
        <v>2</v>
      </c>
      <c r="BA105" s="153">
        <f>IF(AZ105=1,G105,0)</f>
        <v>0</v>
      </c>
      <c r="BB105" s="153">
        <f>IF(AZ105=2,G105,0)</f>
        <v>0</v>
      </c>
      <c r="BC105" s="153">
        <f>IF(AZ105=3,G105,0)</f>
        <v>0</v>
      </c>
      <c r="BD105" s="153">
        <f>IF(AZ105=4,G105,0)</f>
        <v>0</v>
      </c>
      <c r="BE105" s="153">
        <f>IF(AZ105=5,G105,0)</f>
        <v>0</v>
      </c>
      <c r="CA105" s="185">
        <v>1</v>
      </c>
      <c r="CB105" s="185">
        <v>7</v>
      </c>
      <c r="CZ105" s="153">
        <v>8.0000000000000007E-5</v>
      </c>
    </row>
    <row r="106" spans="1:104" x14ac:dyDescent="0.2">
      <c r="A106" s="186"/>
      <c r="B106" s="192"/>
      <c r="C106" s="193" t="s">
        <v>121</v>
      </c>
      <c r="D106" s="194"/>
      <c r="E106" s="195">
        <v>77.099999999999994</v>
      </c>
      <c r="F106" s="196"/>
      <c r="G106" s="197"/>
      <c r="M106" s="191" t="s">
        <v>121</v>
      </c>
      <c r="O106" s="178"/>
    </row>
    <row r="107" spans="1:104" x14ac:dyDescent="0.2">
      <c r="A107" s="186"/>
      <c r="B107" s="192"/>
      <c r="C107" s="193" t="s">
        <v>210</v>
      </c>
      <c r="D107" s="194"/>
      <c r="E107" s="195">
        <v>47.7</v>
      </c>
      <c r="F107" s="196"/>
      <c r="G107" s="197"/>
      <c r="M107" s="191" t="s">
        <v>210</v>
      </c>
      <c r="O107" s="178"/>
    </row>
    <row r="108" spans="1:104" x14ac:dyDescent="0.2">
      <c r="A108" s="179">
        <v>36</v>
      </c>
      <c r="B108" s="180" t="s">
        <v>213</v>
      </c>
      <c r="C108" s="181" t="s">
        <v>214</v>
      </c>
      <c r="D108" s="182" t="s">
        <v>127</v>
      </c>
      <c r="E108" s="183">
        <v>1.9709490000000001</v>
      </c>
      <c r="F108" s="183">
        <v>0</v>
      </c>
      <c r="G108" s="184">
        <f>E108*F108</f>
        <v>0</v>
      </c>
      <c r="O108" s="178">
        <v>2</v>
      </c>
      <c r="AA108" s="153">
        <v>7</v>
      </c>
      <c r="AB108" s="153">
        <v>1001</v>
      </c>
      <c r="AC108" s="153">
        <v>5</v>
      </c>
      <c r="AZ108" s="153">
        <v>2</v>
      </c>
      <c r="BA108" s="153">
        <f>IF(AZ108=1,G108,0)</f>
        <v>0</v>
      </c>
      <c r="BB108" s="153">
        <f>IF(AZ108=2,G108,0)</f>
        <v>0</v>
      </c>
      <c r="BC108" s="153">
        <f>IF(AZ108=3,G108,0)</f>
        <v>0</v>
      </c>
      <c r="BD108" s="153">
        <f>IF(AZ108=4,G108,0)</f>
        <v>0</v>
      </c>
      <c r="BE108" s="153">
        <f>IF(AZ108=5,G108,0)</f>
        <v>0</v>
      </c>
      <c r="CA108" s="185">
        <v>7</v>
      </c>
      <c r="CB108" s="185">
        <v>1001</v>
      </c>
      <c r="CZ108" s="153">
        <v>0</v>
      </c>
    </row>
    <row r="109" spans="1:104" x14ac:dyDescent="0.2">
      <c r="A109" s="198"/>
      <c r="B109" s="199" t="s">
        <v>73</v>
      </c>
      <c r="C109" s="200" t="str">
        <f>CONCATENATE(B98," ",C98)</f>
        <v>777 Podlahy ze syntetických hmot</v>
      </c>
      <c r="D109" s="201"/>
      <c r="E109" s="202"/>
      <c r="F109" s="203"/>
      <c r="G109" s="204">
        <f>SUM(G98:G108)</f>
        <v>0</v>
      </c>
      <c r="O109" s="178">
        <v>4</v>
      </c>
      <c r="BA109" s="205">
        <f>SUM(BA98:BA108)</f>
        <v>0</v>
      </c>
      <c r="BB109" s="205">
        <f>SUM(BB98:BB108)</f>
        <v>0</v>
      </c>
      <c r="BC109" s="205">
        <f>SUM(BC98:BC108)</f>
        <v>0</v>
      </c>
      <c r="BD109" s="205">
        <f>SUM(BD98:BD108)</f>
        <v>0</v>
      </c>
      <c r="BE109" s="205">
        <f>SUM(BE98:BE108)</f>
        <v>0</v>
      </c>
    </row>
    <row r="110" spans="1:104" x14ac:dyDescent="0.2">
      <c r="A110" s="172" t="s">
        <v>72</v>
      </c>
      <c r="B110" s="173" t="s">
        <v>215</v>
      </c>
      <c r="C110" s="174" t="s">
        <v>216</v>
      </c>
      <c r="D110" s="175"/>
      <c r="E110" s="176"/>
      <c r="F110" s="176"/>
      <c r="G110" s="177"/>
      <c r="O110" s="178">
        <v>1</v>
      </c>
    </row>
    <row r="111" spans="1:104" x14ac:dyDescent="0.2">
      <c r="A111" s="179">
        <v>37</v>
      </c>
      <c r="B111" s="180" t="s">
        <v>217</v>
      </c>
      <c r="C111" s="181" t="s">
        <v>218</v>
      </c>
      <c r="D111" s="182" t="s">
        <v>99</v>
      </c>
      <c r="E111" s="183">
        <v>47.7</v>
      </c>
      <c r="F111" s="183">
        <v>0</v>
      </c>
      <c r="G111" s="184">
        <f>E111*F111</f>
        <v>0</v>
      </c>
      <c r="O111" s="178">
        <v>2</v>
      </c>
      <c r="AA111" s="153">
        <v>1</v>
      </c>
      <c r="AB111" s="153">
        <v>7</v>
      </c>
      <c r="AC111" s="153">
        <v>7</v>
      </c>
      <c r="AZ111" s="153">
        <v>2</v>
      </c>
      <c r="BA111" s="153">
        <f>IF(AZ111=1,G111,0)</f>
        <v>0</v>
      </c>
      <c r="BB111" s="153">
        <f>IF(AZ111=2,G111,0)</f>
        <v>0</v>
      </c>
      <c r="BC111" s="153">
        <f>IF(AZ111=3,G111,0)</f>
        <v>0</v>
      </c>
      <c r="BD111" s="153">
        <f>IF(AZ111=4,G111,0)</f>
        <v>0</v>
      </c>
      <c r="BE111" s="153">
        <f>IF(AZ111=5,G111,0)</f>
        <v>0</v>
      </c>
      <c r="CA111" s="185">
        <v>1</v>
      </c>
      <c r="CB111" s="185">
        <v>7</v>
      </c>
      <c r="CZ111" s="153">
        <v>6.9999999999999994E-5</v>
      </c>
    </row>
    <row r="112" spans="1:104" x14ac:dyDescent="0.2">
      <c r="A112" s="198"/>
      <c r="B112" s="199" t="s">
        <v>73</v>
      </c>
      <c r="C112" s="200" t="str">
        <f>CONCATENATE(B110," ",C110)</f>
        <v>783 Nátěry</v>
      </c>
      <c r="D112" s="201"/>
      <c r="E112" s="202"/>
      <c r="F112" s="203"/>
      <c r="G112" s="204">
        <f>SUM(G110:G111)</f>
        <v>0</v>
      </c>
      <c r="O112" s="178">
        <v>4</v>
      </c>
      <c r="BA112" s="205">
        <f>SUM(BA110:BA111)</f>
        <v>0</v>
      </c>
      <c r="BB112" s="205">
        <f>SUM(BB110:BB111)</f>
        <v>0</v>
      </c>
      <c r="BC112" s="205">
        <f>SUM(BC110:BC111)</f>
        <v>0</v>
      </c>
      <c r="BD112" s="205">
        <f>SUM(BD110:BD111)</f>
        <v>0</v>
      </c>
      <c r="BE112" s="205">
        <f>SUM(BE110:BE111)</f>
        <v>0</v>
      </c>
    </row>
    <row r="113" spans="1:104" x14ac:dyDescent="0.2">
      <c r="A113" s="172" t="s">
        <v>72</v>
      </c>
      <c r="B113" s="173" t="s">
        <v>219</v>
      </c>
      <c r="C113" s="174" t="s">
        <v>220</v>
      </c>
      <c r="D113" s="175"/>
      <c r="E113" s="176"/>
      <c r="F113" s="176"/>
      <c r="G113" s="177"/>
      <c r="O113" s="178">
        <v>1</v>
      </c>
    </row>
    <row r="114" spans="1:104" ht="22.5" x14ac:dyDescent="0.2">
      <c r="A114" s="179">
        <v>38</v>
      </c>
      <c r="B114" s="180" t="s">
        <v>221</v>
      </c>
      <c r="C114" s="181" t="s">
        <v>222</v>
      </c>
      <c r="D114" s="182" t="s">
        <v>99</v>
      </c>
      <c r="E114" s="183">
        <v>30</v>
      </c>
      <c r="F114" s="183">
        <v>0</v>
      </c>
      <c r="G114" s="184">
        <f>E114*F114</f>
        <v>0</v>
      </c>
      <c r="O114" s="178">
        <v>2</v>
      </c>
      <c r="AA114" s="153">
        <v>1</v>
      </c>
      <c r="AB114" s="153">
        <v>7</v>
      </c>
      <c r="AC114" s="153">
        <v>7</v>
      </c>
      <c r="AZ114" s="153">
        <v>2</v>
      </c>
      <c r="BA114" s="153">
        <f>IF(AZ114=1,G114,0)</f>
        <v>0</v>
      </c>
      <c r="BB114" s="153">
        <f>IF(AZ114=2,G114,0)</f>
        <v>0</v>
      </c>
      <c r="BC114" s="153">
        <f>IF(AZ114=3,G114,0)</f>
        <v>0</v>
      </c>
      <c r="BD114" s="153">
        <f>IF(AZ114=4,G114,0)</f>
        <v>0</v>
      </c>
      <c r="BE114" s="153">
        <f>IF(AZ114=5,G114,0)</f>
        <v>0</v>
      </c>
      <c r="CA114" s="185">
        <v>1</v>
      </c>
      <c r="CB114" s="185">
        <v>7</v>
      </c>
      <c r="CZ114" s="153">
        <v>2.0000000000000002E-5</v>
      </c>
    </row>
    <row r="115" spans="1:104" x14ac:dyDescent="0.2">
      <c r="A115" s="179">
        <v>39</v>
      </c>
      <c r="B115" s="180" t="s">
        <v>223</v>
      </c>
      <c r="C115" s="181" t="s">
        <v>224</v>
      </c>
      <c r="D115" s="182" t="s">
        <v>99</v>
      </c>
      <c r="E115" s="183">
        <v>72</v>
      </c>
      <c r="F115" s="183">
        <v>0</v>
      </c>
      <c r="G115" s="184">
        <f>E115*F115</f>
        <v>0</v>
      </c>
      <c r="O115" s="178">
        <v>2</v>
      </c>
      <c r="AA115" s="153">
        <v>1</v>
      </c>
      <c r="AB115" s="153">
        <v>7</v>
      </c>
      <c r="AC115" s="153">
        <v>7</v>
      </c>
      <c r="AZ115" s="153">
        <v>2</v>
      </c>
      <c r="BA115" s="153">
        <f>IF(AZ115=1,G115,0)</f>
        <v>0</v>
      </c>
      <c r="BB115" s="153">
        <f>IF(AZ115=2,G115,0)</f>
        <v>0</v>
      </c>
      <c r="BC115" s="153">
        <f>IF(AZ115=3,G115,0)</f>
        <v>0</v>
      </c>
      <c r="BD115" s="153">
        <f>IF(AZ115=4,G115,0)</f>
        <v>0</v>
      </c>
      <c r="BE115" s="153">
        <f>IF(AZ115=5,G115,0)</f>
        <v>0</v>
      </c>
      <c r="CA115" s="185">
        <v>1</v>
      </c>
      <c r="CB115" s="185">
        <v>7</v>
      </c>
      <c r="CZ115" s="153">
        <v>2.0000000000000002E-5</v>
      </c>
    </row>
    <row r="116" spans="1:104" x14ac:dyDescent="0.2">
      <c r="A116" s="179">
        <v>40</v>
      </c>
      <c r="B116" s="180" t="s">
        <v>225</v>
      </c>
      <c r="C116" s="181" t="s">
        <v>226</v>
      </c>
      <c r="D116" s="182" t="s">
        <v>99</v>
      </c>
      <c r="E116" s="183">
        <v>361.8</v>
      </c>
      <c r="F116" s="183">
        <v>0</v>
      </c>
      <c r="G116" s="184">
        <f>E116*F116</f>
        <v>0</v>
      </c>
      <c r="O116" s="178">
        <v>2</v>
      </c>
      <c r="AA116" s="153">
        <v>1</v>
      </c>
      <c r="AB116" s="153">
        <v>7</v>
      </c>
      <c r="AC116" s="153">
        <v>7</v>
      </c>
      <c r="AZ116" s="153">
        <v>2</v>
      </c>
      <c r="BA116" s="153">
        <f>IF(AZ116=1,G116,0)</f>
        <v>0</v>
      </c>
      <c r="BB116" s="153">
        <f>IF(AZ116=2,G116,0)</f>
        <v>0</v>
      </c>
      <c r="BC116" s="153">
        <f>IF(AZ116=3,G116,0)</f>
        <v>0</v>
      </c>
      <c r="BD116" s="153">
        <f>IF(AZ116=4,G116,0)</f>
        <v>0</v>
      </c>
      <c r="BE116" s="153">
        <f>IF(AZ116=5,G116,0)</f>
        <v>0</v>
      </c>
      <c r="CA116" s="185">
        <v>1</v>
      </c>
      <c r="CB116" s="185">
        <v>7</v>
      </c>
      <c r="CZ116" s="153">
        <v>3.5E-4</v>
      </c>
    </row>
    <row r="117" spans="1:104" x14ac:dyDescent="0.2">
      <c r="A117" s="179">
        <v>41</v>
      </c>
      <c r="B117" s="180" t="s">
        <v>227</v>
      </c>
      <c r="C117" s="181" t="s">
        <v>228</v>
      </c>
      <c r="D117" s="182" t="s">
        <v>99</v>
      </c>
      <c r="E117" s="183">
        <v>101.815</v>
      </c>
      <c r="F117" s="183">
        <v>0</v>
      </c>
      <c r="G117" s="184">
        <f>E117*F117</f>
        <v>0</v>
      </c>
      <c r="O117" s="178">
        <v>2</v>
      </c>
      <c r="AA117" s="153">
        <v>1</v>
      </c>
      <c r="AB117" s="153">
        <v>7</v>
      </c>
      <c r="AC117" s="153">
        <v>7</v>
      </c>
      <c r="AZ117" s="153">
        <v>2</v>
      </c>
      <c r="BA117" s="153">
        <f>IF(AZ117=1,G117,0)</f>
        <v>0</v>
      </c>
      <c r="BB117" s="153">
        <f>IF(AZ117=2,G117,0)</f>
        <v>0</v>
      </c>
      <c r="BC117" s="153">
        <f>IF(AZ117=3,G117,0)</f>
        <v>0</v>
      </c>
      <c r="BD117" s="153">
        <f>IF(AZ117=4,G117,0)</f>
        <v>0</v>
      </c>
      <c r="BE117" s="153">
        <f>IF(AZ117=5,G117,0)</f>
        <v>0</v>
      </c>
      <c r="CA117" s="185">
        <v>1</v>
      </c>
      <c r="CB117" s="185">
        <v>7</v>
      </c>
      <c r="CZ117" s="153">
        <v>2.2000000000000001E-4</v>
      </c>
    </row>
    <row r="118" spans="1:104" x14ac:dyDescent="0.2">
      <c r="A118" s="186"/>
      <c r="B118" s="192"/>
      <c r="C118" s="193" t="s">
        <v>229</v>
      </c>
      <c r="D118" s="194"/>
      <c r="E118" s="195">
        <v>101.815</v>
      </c>
      <c r="F118" s="196"/>
      <c r="G118" s="197"/>
      <c r="M118" s="191" t="s">
        <v>229</v>
      </c>
      <c r="O118" s="178"/>
    </row>
    <row r="119" spans="1:104" x14ac:dyDescent="0.2">
      <c r="A119" s="198"/>
      <c r="B119" s="199" t="s">
        <v>73</v>
      </c>
      <c r="C119" s="200" t="str">
        <f>CONCATENATE(B113," ",C113)</f>
        <v>784 Malby</v>
      </c>
      <c r="D119" s="201"/>
      <c r="E119" s="202"/>
      <c r="F119" s="203"/>
      <c r="G119" s="204">
        <f>SUM(G113:G118)</f>
        <v>0</v>
      </c>
      <c r="O119" s="178">
        <v>4</v>
      </c>
      <c r="BA119" s="205">
        <f>SUM(BA113:BA118)</f>
        <v>0</v>
      </c>
      <c r="BB119" s="205">
        <f>SUM(BB113:BB118)</f>
        <v>0</v>
      </c>
      <c r="BC119" s="205">
        <f>SUM(BC113:BC118)</f>
        <v>0</v>
      </c>
      <c r="BD119" s="205">
        <f>SUM(BD113:BD118)</f>
        <v>0</v>
      </c>
      <c r="BE119" s="205">
        <f>SUM(BE113:BE118)</f>
        <v>0</v>
      </c>
    </row>
    <row r="120" spans="1:104" x14ac:dyDescent="0.2">
      <c r="A120" s="172" t="s">
        <v>72</v>
      </c>
      <c r="B120" s="173" t="s">
        <v>230</v>
      </c>
      <c r="C120" s="174" t="s">
        <v>231</v>
      </c>
      <c r="D120" s="175"/>
      <c r="E120" s="176"/>
      <c r="F120" s="176"/>
      <c r="G120" s="177"/>
      <c r="O120" s="178">
        <v>1</v>
      </c>
    </row>
    <row r="121" spans="1:104" x14ac:dyDescent="0.2">
      <c r="A121" s="179">
        <v>42</v>
      </c>
      <c r="B121" s="180" t="s">
        <v>232</v>
      </c>
      <c r="C121" s="181" t="s">
        <v>233</v>
      </c>
      <c r="D121" s="182" t="s">
        <v>127</v>
      </c>
      <c r="E121" s="183">
        <v>0.52149999999999996</v>
      </c>
      <c r="F121" s="183">
        <v>0</v>
      </c>
      <c r="G121" s="184">
        <f>E121*F121</f>
        <v>0</v>
      </c>
      <c r="O121" s="178">
        <v>2</v>
      </c>
      <c r="AA121" s="153">
        <v>1</v>
      </c>
      <c r="AB121" s="153">
        <v>3</v>
      </c>
      <c r="AC121" s="153">
        <v>3</v>
      </c>
      <c r="AZ121" s="153">
        <v>1</v>
      </c>
      <c r="BA121" s="153">
        <f>IF(AZ121=1,G121,0)</f>
        <v>0</v>
      </c>
      <c r="BB121" s="153">
        <f>IF(AZ121=2,G121,0)</f>
        <v>0</v>
      </c>
      <c r="BC121" s="153">
        <f>IF(AZ121=3,G121,0)</f>
        <v>0</v>
      </c>
      <c r="BD121" s="153">
        <f>IF(AZ121=4,G121,0)</f>
        <v>0</v>
      </c>
      <c r="BE121" s="153">
        <f>IF(AZ121=5,G121,0)</f>
        <v>0</v>
      </c>
      <c r="CA121" s="185">
        <v>1</v>
      </c>
      <c r="CB121" s="185">
        <v>3</v>
      </c>
      <c r="CZ121" s="153">
        <v>0</v>
      </c>
    </row>
    <row r="122" spans="1:104" x14ac:dyDescent="0.2">
      <c r="A122" s="186"/>
      <c r="B122" s="192"/>
      <c r="C122" s="193" t="s">
        <v>234</v>
      </c>
      <c r="D122" s="194"/>
      <c r="E122" s="195">
        <v>0.52149999999999996</v>
      </c>
      <c r="F122" s="196"/>
      <c r="G122" s="197"/>
      <c r="M122" s="191" t="s">
        <v>234</v>
      </c>
      <c r="O122" s="178"/>
    </row>
    <row r="123" spans="1:104" x14ac:dyDescent="0.2">
      <c r="A123" s="179">
        <v>43</v>
      </c>
      <c r="B123" s="180" t="s">
        <v>235</v>
      </c>
      <c r="C123" s="181" t="s">
        <v>236</v>
      </c>
      <c r="D123" s="182" t="s">
        <v>127</v>
      </c>
      <c r="E123" s="183">
        <v>1.873772</v>
      </c>
      <c r="F123" s="183">
        <v>0</v>
      </c>
      <c r="G123" s="184">
        <f>E123*F123</f>
        <v>0</v>
      </c>
      <c r="O123" s="178">
        <v>2</v>
      </c>
      <c r="AA123" s="153">
        <v>8</v>
      </c>
      <c r="AB123" s="153">
        <v>0</v>
      </c>
      <c r="AC123" s="153">
        <v>3</v>
      </c>
      <c r="AZ123" s="153">
        <v>1</v>
      </c>
      <c r="BA123" s="153">
        <f>IF(AZ123=1,G123,0)</f>
        <v>0</v>
      </c>
      <c r="BB123" s="153">
        <f>IF(AZ123=2,G123,0)</f>
        <v>0</v>
      </c>
      <c r="BC123" s="153">
        <f>IF(AZ123=3,G123,0)</f>
        <v>0</v>
      </c>
      <c r="BD123" s="153">
        <f>IF(AZ123=4,G123,0)</f>
        <v>0</v>
      </c>
      <c r="BE123" s="153">
        <f>IF(AZ123=5,G123,0)</f>
        <v>0</v>
      </c>
      <c r="CA123" s="185">
        <v>8</v>
      </c>
      <c r="CB123" s="185">
        <v>0</v>
      </c>
      <c r="CZ123" s="153">
        <v>0</v>
      </c>
    </row>
    <row r="124" spans="1:104" x14ac:dyDescent="0.2">
      <c r="A124" s="179">
        <v>44</v>
      </c>
      <c r="B124" s="180" t="s">
        <v>237</v>
      </c>
      <c r="C124" s="181" t="s">
        <v>238</v>
      </c>
      <c r="D124" s="182" t="s">
        <v>127</v>
      </c>
      <c r="E124" s="183">
        <v>26.232807999999999</v>
      </c>
      <c r="F124" s="183">
        <v>0</v>
      </c>
      <c r="G124" s="184">
        <f>E124*F124</f>
        <v>0</v>
      </c>
      <c r="O124" s="178">
        <v>2</v>
      </c>
      <c r="AA124" s="153">
        <v>8</v>
      </c>
      <c r="AB124" s="153">
        <v>0</v>
      </c>
      <c r="AC124" s="153">
        <v>3</v>
      </c>
      <c r="AZ124" s="153">
        <v>1</v>
      </c>
      <c r="BA124" s="153">
        <f>IF(AZ124=1,G124,0)</f>
        <v>0</v>
      </c>
      <c r="BB124" s="153">
        <f>IF(AZ124=2,G124,0)</f>
        <v>0</v>
      </c>
      <c r="BC124" s="153">
        <f>IF(AZ124=3,G124,0)</f>
        <v>0</v>
      </c>
      <c r="BD124" s="153">
        <f>IF(AZ124=4,G124,0)</f>
        <v>0</v>
      </c>
      <c r="BE124" s="153">
        <f>IF(AZ124=5,G124,0)</f>
        <v>0</v>
      </c>
      <c r="CA124" s="185">
        <v>8</v>
      </c>
      <c r="CB124" s="185">
        <v>0</v>
      </c>
      <c r="CZ124" s="153">
        <v>0</v>
      </c>
    </row>
    <row r="125" spans="1:104" x14ac:dyDescent="0.2">
      <c r="A125" s="179">
        <v>45</v>
      </c>
      <c r="B125" s="180" t="s">
        <v>239</v>
      </c>
      <c r="C125" s="181" t="s">
        <v>240</v>
      </c>
      <c r="D125" s="182" t="s">
        <v>127</v>
      </c>
      <c r="E125" s="183">
        <v>1.873772</v>
      </c>
      <c r="F125" s="183">
        <v>0</v>
      </c>
      <c r="G125" s="184">
        <f>E125*F125</f>
        <v>0</v>
      </c>
      <c r="O125" s="178">
        <v>2</v>
      </c>
      <c r="AA125" s="153">
        <v>8</v>
      </c>
      <c r="AB125" s="153">
        <v>0</v>
      </c>
      <c r="AC125" s="153">
        <v>3</v>
      </c>
      <c r="AZ125" s="153">
        <v>1</v>
      </c>
      <c r="BA125" s="153">
        <f>IF(AZ125=1,G125,0)</f>
        <v>0</v>
      </c>
      <c r="BB125" s="153">
        <f>IF(AZ125=2,G125,0)</f>
        <v>0</v>
      </c>
      <c r="BC125" s="153">
        <f>IF(AZ125=3,G125,0)</f>
        <v>0</v>
      </c>
      <c r="BD125" s="153">
        <f>IF(AZ125=4,G125,0)</f>
        <v>0</v>
      </c>
      <c r="BE125" s="153">
        <f>IF(AZ125=5,G125,0)</f>
        <v>0</v>
      </c>
      <c r="CA125" s="185">
        <v>8</v>
      </c>
      <c r="CB125" s="185">
        <v>0</v>
      </c>
      <c r="CZ125" s="153">
        <v>0</v>
      </c>
    </row>
    <row r="126" spans="1:104" x14ac:dyDescent="0.2">
      <c r="A126" s="179">
        <v>46</v>
      </c>
      <c r="B126" s="180" t="s">
        <v>241</v>
      </c>
      <c r="C126" s="181" t="s">
        <v>242</v>
      </c>
      <c r="D126" s="182" t="s">
        <v>127</v>
      </c>
      <c r="E126" s="183">
        <v>5.6213160000000002</v>
      </c>
      <c r="F126" s="183">
        <v>0</v>
      </c>
      <c r="G126" s="184">
        <f>E126*F126</f>
        <v>0</v>
      </c>
      <c r="O126" s="178">
        <v>2</v>
      </c>
      <c r="AA126" s="153">
        <v>8</v>
      </c>
      <c r="AB126" s="153">
        <v>0</v>
      </c>
      <c r="AC126" s="153">
        <v>3</v>
      </c>
      <c r="AZ126" s="153">
        <v>1</v>
      </c>
      <c r="BA126" s="153">
        <f>IF(AZ126=1,G126,0)</f>
        <v>0</v>
      </c>
      <c r="BB126" s="153">
        <f>IF(AZ126=2,G126,0)</f>
        <v>0</v>
      </c>
      <c r="BC126" s="153">
        <f>IF(AZ126=3,G126,0)</f>
        <v>0</v>
      </c>
      <c r="BD126" s="153">
        <f>IF(AZ126=4,G126,0)</f>
        <v>0</v>
      </c>
      <c r="BE126" s="153">
        <f>IF(AZ126=5,G126,0)</f>
        <v>0</v>
      </c>
      <c r="CA126" s="185">
        <v>8</v>
      </c>
      <c r="CB126" s="185">
        <v>0</v>
      </c>
      <c r="CZ126" s="153">
        <v>0</v>
      </c>
    </row>
    <row r="127" spans="1:104" x14ac:dyDescent="0.2">
      <c r="A127" s="179">
        <v>47</v>
      </c>
      <c r="B127" s="180" t="s">
        <v>243</v>
      </c>
      <c r="C127" s="181" t="s">
        <v>244</v>
      </c>
      <c r="D127" s="182" t="s">
        <v>127</v>
      </c>
      <c r="E127" s="183">
        <v>1.873772</v>
      </c>
      <c r="F127" s="183">
        <v>0</v>
      </c>
      <c r="G127" s="184">
        <f>E127*F127</f>
        <v>0</v>
      </c>
      <c r="O127" s="178">
        <v>2</v>
      </c>
      <c r="AA127" s="153">
        <v>8</v>
      </c>
      <c r="AB127" s="153">
        <v>0</v>
      </c>
      <c r="AC127" s="153">
        <v>3</v>
      </c>
      <c r="AZ127" s="153">
        <v>1</v>
      </c>
      <c r="BA127" s="153">
        <f>IF(AZ127=1,G127,0)</f>
        <v>0</v>
      </c>
      <c r="BB127" s="153">
        <f>IF(AZ127=2,G127,0)</f>
        <v>0</v>
      </c>
      <c r="BC127" s="153">
        <f>IF(AZ127=3,G127,0)</f>
        <v>0</v>
      </c>
      <c r="BD127" s="153">
        <f>IF(AZ127=4,G127,0)</f>
        <v>0</v>
      </c>
      <c r="BE127" s="153">
        <f>IF(AZ127=5,G127,0)</f>
        <v>0</v>
      </c>
      <c r="CA127" s="185">
        <v>8</v>
      </c>
      <c r="CB127" s="185">
        <v>0</v>
      </c>
      <c r="CZ127" s="153">
        <v>0</v>
      </c>
    </row>
    <row r="128" spans="1:104" x14ac:dyDescent="0.2">
      <c r="A128" s="179">
        <v>48</v>
      </c>
      <c r="B128" s="180" t="s">
        <v>245</v>
      </c>
      <c r="C128" s="181" t="s">
        <v>246</v>
      </c>
      <c r="D128" s="182" t="s">
        <v>127</v>
      </c>
      <c r="E128" s="183">
        <v>1.873772</v>
      </c>
      <c r="F128" s="183">
        <v>0</v>
      </c>
      <c r="G128" s="184">
        <f>E128*F128</f>
        <v>0</v>
      </c>
      <c r="O128" s="178">
        <v>2</v>
      </c>
      <c r="AA128" s="153">
        <v>8</v>
      </c>
      <c r="AB128" s="153">
        <v>0</v>
      </c>
      <c r="AC128" s="153">
        <v>3</v>
      </c>
      <c r="AZ128" s="153">
        <v>1</v>
      </c>
      <c r="BA128" s="153">
        <f>IF(AZ128=1,G128,0)</f>
        <v>0</v>
      </c>
      <c r="BB128" s="153">
        <f>IF(AZ128=2,G128,0)</f>
        <v>0</v>
      </c>
      <c r="BC128" s="153">
        <f>IF(AZ128=3,G128,0)</f>
        <v>0</v>
      </c>
      <c r="BD128" s="153">
        <f>IF(AZ128=4,G128,0)</f>
        <v>0</v>
      </c>
      <c r="BE128" s="153">
        <f>IF(AZ128=5,G128,0)</f>
        <v>0</v>
      </c>
      <c r="CA128" s="185">
        <v>8</v>
      </c>
      <c r="CB128" s="185">
        <v>0</v>
      </c>
      <c r="CZ128" s="153">
        <v>0</v>
      </c>
    </row>
    <row r="129" spans="1:104" x14ac:dyDescent="0.2">
      <c r="A129" s="179">
        <v>49</v>
      </c>
      <c r="B129" s="180" t="s">
        <v>247</v>
      </c>
      <c r="C129" s="181" t="s">
        <v>248</v>
      </c>
      <c r="D129" s="182" t="s">
        <v>127</v>
      </c>
      <c r="E129" s="183">
        <v>1.873772</v>
      </c>
      <c r="F129" s="183">
        <v>0</v>
      </c>
      <c r="G129" s="184">
        <f>E129*F129</f>
        <v>0</v>
      </c>
      <c r="O129" s="178">
        <v>2</v>
      </c>
      <c r="AA129" s="153">
        <v>8</v>
      </c>
      <c r="AB129" s="153">
        <v>0</v>
      </c>
      <c r="AC129" s="153">
        <v>3</v>
      </c>
      <c r="AZ129" s="153">
        <v>1</v>
      </c>
      <c r="BA129" s="153">
        <f>IF(AZ129=1,G129,0)</f>
        <v>0</v>
      </c>
      <c r="BB129" s="153">
        <f>IF(AZ129=2,G129,0)</f>
        <v>0</v>
      </c>
      <c r="BC129" s="153">
        <f>IF(AZ129=3,G129,0)</f>
        <v>0</v>
      </c>
      <c r="BD129" s="153">
        <f>IF(AZ129=4,G129,0)</f>
        <v>0</v>
      </c>
      <c r="BE129" s="153">
        <f>IF(AZ129=5,G129,0)</f>
        <v>0</v>
      </c>
      <c r="CA129" s="185">
        <v>8</v>
      </c>
      <c r="CB129" s="185">
        <v>0</v>
      </c>
      <c r="CZ129" s="153">
        <v>0</v>
      </c>
    </row>
    <row r="130" spans="1:104" x14ac:dyDescent="0.2">
      <c r="A130" s="198"/>
      <c r="B130" s="199" t="s">
        <v>73</v>
      </c>
      <c r="C130" s="200" t="str">
        <f>CONCATENATE(B120," ",C120)</f>
        <v>D96 Přesuny suti a vybouraných hmot</v>
      </c>
      <c r="D130" s="201"/>
      <c r="E130" s="202"/>
      <c r="F130" s="203"/>
      <c r="G130" s="204">
        <f>SUM(G120:G129)</f>
        <v>0</v>
      </c>
      <c r="O130" s="178">
        <v>4</v>
      </c>
      <c r="BA130" s="205">
        <f>SUM(BA120:BA129)</f>
        <v>0</v>
      </c>
      <c r="BB130" s="205">
        <f>SUM(BB120:BB129)</f>
        <v>0</v>
      </c>
      <c r="BC130" s="205">
        <f>SUM(BC120:BC129)</f>
        <v>0</v>
      </c>
      <c r="BD130" s="205">
        <f>SUM(BD120:BD129)</f>
        <v>0</v>
      </c>
      <c r="BE130" s="205">
        <f>SUM(BE120:BE129)</f>
        <v>0</v>
      </c>
    </row>
    <row r="131" spans="1:104" x14ac:dyDescent="0.2">
      <c r="E131" s="153"/>
    </row>
    <row r="132" spans="1:104" x14ac:dyDescent="0.2">
      <c r="E132" s="153"/>
    </row>
    <row r="133" spans="1:104" x14ac:dyDescent="0.2">
      <c r="E133" s="153"/>
    </row>
    <row r="134" spans="1:104" x14ac:dyDescent="0.2">
      <c r="E134" s="153"/>
    </row>
    <row r="135" spans="1:104" x14ac:dyDescent="0.2">
      <c r="E135" s="153"/>
    </row>
    <row r="136" spans="1:104" x14ac:dyDescent="0.2">
      <c r="E136" s="153"/>
    </row>
    <row r="137" spans="1:104" x14ac:dyDescent="0.2">
      <c r="E137" s="153"/>
    </row>
    <row r="138" spans="1:104" x14ac:dyDescent="0.2">
      <c r="E138" s="153"/>
    </row>
    <row r="139" spans="1:104" x14ac:dyDescent="0.2">
      <c r="E139" s="153"/>
    </row>
    <row r="140" spans="1:104" x14ac:dyDescent="0.2">
      <c r="E140" s="153"/>
    </row>
    <row r="141" spans="1:104" x14ac:dyDescent="0.2">
      <c r="E141" s="153"/>
    </row>
    <row r="142" spans="1:104" x14ac:dyDescent="0.2">
      <c r="E142" s="153"/>
    </row>
    <row r="143" spans="1:104" x14ac:dyDescent="0.2">
      <c r="E143" s="153"/>
    </row>
    <row r="144" spans="1:104" x14ac:dyDescent="0.2">
      <c r="E144" s="153"/>
    </row>
    <row r="145" spans="5:5" x14ac:dyDescent="0.2">
      <c r="E145" s="153"/>
    </row>
    <row r="146" spans="5:5" x14ac:dyDescent="0.2">
      <c r="E146" s="153"/>
    </row>
    <row r="147" spans="5:5" x14ac:dyDescent="0.2">
      <c r="E147" s="153"/>
    </row>
    <row r="148" spans="5:5" x14ac:dyDescent="0.2">
      <c r="E148" s="153"/>
    </row>
    <row r="149" spans="5:5" x14ac:dyDescent="0.2">
      <c r="E149" s="153"/>
    </row>
    <row r="150" spans="5:5" x14ac:dyDescent="0.2">
      <c r="E150" s="153"/>
    </row>
    <row r="151" spans="5:5" x14ac:dyDescent="0.2">
      <c r="E151" s="153"/>
    </row>
    <row r="152" spans="5:5" x14ac:dyDescent="0.2">
      <c r="E152" s="153"/>
    </row>
    <row r="153" spans="5:5" x14ac:dyDescent="0.2">
      <c r="E153" s="153"/>
    </row>
    <row r="154" spans="5:5" x14ac:dyDescent="0.2">
      <c r="E154" s="153"/>
    </row>
    <row r="155" spans="5:5" x14ac:dyDescent="0.2">
      <c r="E155" s="153"/>
    </row>
    <row r="156" spans="5:5" x14ac:dyDescent="0.2">
      <c r="E156" s="153"/>
    </row>
    <row r="157" spans="5:5" x14ac:dyDescent="0.2">
      <c r="E157" s="153"/>
    </row>
    <row r="158" spans="5:5" x14ac:dyDescent="0.2">
      <c r="E158" s="153"/>
    </row>
    <row r="159" spans="5:5" x14ac:dyDescent="0.2">
      <c r="E159" s="153"/>
    </row>
    <row r="160" spans="5:5" x14ac:dyDescent="0.2">
      <c r="E160" s="153"/>
    </row>
    <row r="161" spans="5:5" x14ac:dyDescent="0.2">
      <c r="E161" s="153"/>
    </row>
    <row r="162" spans="5:5" x14ac:dyDescent="0.2">
      <c r="E162" s="153"/>
    </row>
    <row r="163" spans="5:5" x14ac:dyDescent="0.2">
      <c r="E163" s="153"/>
    </row>
    <row r="164" spans="5:5" x14ac:dyDescent="0.2">
      <c r="E164" s="153"/>
    </row>
    <row r="165" spans="5:5" x14ac:dyDescent="0.2">
      <c r="E165" s="153"/>
    </row>
    <row r="166" spans="5:5" x14ac:dyDescent="0.2">
      <c r="E166" s="153"/>
    </row>
    <row r="167" spans="5:5" x14ac:dyDescent="0.2">
      <c r="E167" s="153"/>
    </row>
    <row r="168" spans="5:5" x14ac:dyDescent="0.2">
      <c r="E168" s="153"/>
    </row>
    <row r="169" spans="5:5" x14ac:dyDescent="0.2">
      <c r="E169" s="153"/>
    </row>
    <row r="170" spans="5:5" x14ac:dyDescent="0.2">
      <c r="E170" s="153"/>
    </row>
    <row r="171" spans="5:5" x14ac:dyDescent="0.2">
      <c r="E171" s="153"/>
    </row>
    <row r="172" spans="5:5" x14ac:dyDescent="0.2">
      <c r="E172" s="153"/>
    </row>
    <row r="173" spans="5:5" x14ac:dyDescent="0.2">
      <c r="E173" s="153"/>
    </row>
    <row r="174" spans="5:5" x14ac:dyDescent="0.2">
      <c r="E174" s="153"/>
    </row>
    <row r="175" spans="5:5" x14ac:dyDescent="0.2">
      <c r="E175" s="153"/>
    </row>
    <row r="176" spans="5:5" x14ac:dyDescent="0.2">
      <c r="E176" s="153"/>
    </row>
    <row r="177" spans="1:7" x14ac:dyDescent="0.2">
      <c r="E177" s="153"/>
    </row>
    <row r="178" spans="1:7" x14ac:dyDescent="0.2">
      <c r="E178" s="153"/>
    </row>
    <row r="179" spans="1:7" x14ac:dyDescent="0.2">
      <c r="E179" s="153"/>
    </row>
    <row r="180" spans="1:7" x14ac:dyDescent="0.2">
      <c r="E180" s="153"/>
    </row>
    <row r="181" spans="1:7" x14ac:dyDescent="0.2">
      <c r="E181" s="153"/>
    </row>
    <row r="182" spans="1:7" x14ac:dyDescent="0.2">
      <c r="E182" s="153"/>
    </row>
    <row r="183" spans="1:7" x14ac:dyDescent="0.2">
      <c r="E183" s="153"/>
    </row>
    <row r="184" spans="1:7" x14ac:dyDescent="0.2">
      <c r="E184" s="153"/>
    </row>
    <row r="185" spans="1:7" x14ac:dyDescent="0.2">
      <c r="E185" s="153"/>
    </row>
    <row r="186" spans="1:7" x14ac:dyDescent="0.2">
      <c r="E186" s="153"/>
    </row>
    <row r="187" spans="1:7" x14ac:dyDescent="0.2">
      <c r="E187" s="153"/>
    </row>
    <row r="188" spans="1:7" x14ac:dyDescent="0.2">
      <c r="E188" s="153"/>
    </row>
    <row r="189" spans="1:7" x14ac:dyDescent="0.2">
      <c r="A189" s="206"/>
      <c r="B189" s="206"/>
    </row>
    <row r="190" spans="1:7" x14ac:dyDescent="0.2">
      <c r="C190" s="208"/>
      <c r="D190" s="208"/>
      <c r="E190" s="209"/>
      <c r="F190" s="208"/>
      <c r="G190" s="210"/>
    </row>
    <row r="191" spans="1:7" x14ac:dyDescent="0.2">
      <c r="A191" s="206"/>
      <c r="B191" s="206"/>
    </row>
  </sheetData>
  <mergeCells count="53">
    <mergeCell ref="C122:D122"/>
    <mergeCell ref="C118:D118"/>
    <mergeCell ref="C95:D95"/>
    <mergeCell ref="C100:D100"/>
    <mergeCell ref="C102:G102"/>
    <mergeCell ref="C103:D103"/>
    <mergeCell ref="C104:D104"/>
    <mergeCell ref="C106:D106"/>
    <mergeCell ref="C107:D107"/>
    <mergeCell ref="C86:D86"/>
    <mergeCell ref="C87:D87"/>
    <mergeCell ref="C88:D88"/>
    <mergeCell ref="C90:D90"/>
    <mergeCell ref="C93:G93"/>
    <mergeCell ref="C94:G94"/>
    <mergeCell ref="C77:D77"/>
    <mergeCell ref="C79:D79"/>
    <mergeCell ref="C80:D80"/>
    <mergeCell ref="C82:D82"/>
    <mergeCell ref="C84:G84"/>
    <mergeCell ref="C85:G85"/>
    <mergeCell ref="C67:G67"/>
    <mergeCell ref="C68:D68"/>
    <mergeCell ref="C69:D69"/>
    <mergeCell ref="C71:G71"/>
    <mergeCell ref="C72:D72"/>
    <mergeCell ref="C74:G74"/>
    <mergeCell ref="C75:D75"/>
    <mergeCell ref="C76:D76"/>
    <mergeCell ref="C49:D49"/>
    <mergeCell ref="C51:G51"/>
    <mergeCell ref="C52:D52"/>
    <mergeCell ref="C54:D54"/>
    <mergeCell ref="C56:D56"/>
    <mergeCell ref="C59:D59"/>
    <mergeCell ref="C61:G61"/>
    <mergeCell ref="C62:D62"/>
    <mergeCell ref="C34:D34"/>
    <mergeCell ref="C41:G41"/>
    <mergeCell ref="C42:D42"/>
    <mergeCell ref="C44:D44"/>
    <mergeCell ref="C25:D25"/>
    <mergeCell ref="C26:D26"/>
    <mergeCell ref="C27:D27"/>
    <mergeCell ref="C29:D29"/>
    <mergeCell ref="C30:D30"/>
    <mergeCell ref="C31:D31"/>
    <mergeCell ref="C33:D33"/>
    <mergeCell ref="C18:D18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dcterms:created xsi:type="dcterms:W3CDTF">2019-03-06T10:04:32Z</dcterms:created>
  <dcterms:modified xsi:type="dcterms:W3CDTF">2019-03-06T10:05:43Z</dcterms:modified>
</cp:coreProperties>
</file>